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6"/>
  </bookViews>
  <sheets>
    <sheet name="CENIK" sheetId="1" r:id="rId1"/>
    <sheet name="PLOCHY" sheetId="2" r:id="rId2"/>
    <sheet name="SOUCTY" sheetId="3" r:id="rId3"/>
    <sheet name="Dětské hřiště (1)" sheetId="4" r:id="rId4"/>
    <sheet name="Hřbitov - Šonov (2)" sheetId="5" r:id="rId5"/>
    <sheet name="Obec - Šonov (3)" sheetId="6" r:id="rId6"/>
    <sheet name="U kostela (4)" sheetId="7" r:id="rId7"/>
  </sheets>
  <definedNames/>
  <calcPr fullCalcOnLoad="1"/>
</workbook>
</file>

<file path=xl/sharedStrings.xml><?xml version="1.0" encoding="utf-8"?>
<sst xmlns="http://schemas.openxmlformats.org/spreadsheetml/2006/main" count="384" uniqueCount="109">
  <si>
    <t>Jednotkový ceník</t>
  </si>
  <si>
    <t>Jednotková cena</t>
  </si>
  <si>
    <t>Celkové množství</t>
  </si>
  <si>
    <t>Celkové množství s opak.</t>
  </si>
  <si>
    <t>jednotka</t>
  </si>
  <si>
    <t>do 1:5</t>
  </si>
  <si>
    <t>1:5 - 1:2</t>
  </si>
  <si>
    <t>nad 1:2</t>
  </si>
  <si>
    <t>10200 - solitérní keř</t>
  </si>
  <si>
    <t>Řez keřů netrnitých průklestem</t>
  </si>
  <si>
    <t>kus</t>
  </si>
  <si>
    <t>10201 - solitérní keř listnatý</t>
  </si>
  <si>
    <t>10202 - solitérní keř jehličnatý</t>
  </si>
  <si>
    <t>10203 - keř jehličnatý tvarovaný</t>
  </si>
  <si>
    <t>10206 - keř listnatý tvarovaný</t>
  </si>
  <si>
    <t>10300 - mobilní zeleň</t>
  </si>
  <si>
    <t>Doplnění zeminy nebo substrátu do 10 cm</t>
  </si>
  <si>
    <t>Odplevelení výsadeb</t>
  </si>
  <si>
    <t>Příplatek k odplevelení za odplevelení v nádobách</t>
  </si>
  <si>
    <t>Příplatek k zalití rostlin</t>
  </si>
  <si>
    <t>Zalitií rostlin</t>
  </si>
  <si>
    <t>10301 - mobilní zeleň dočasná</t>
  </si>
  <si>
    <t>Příplatek za výsadbu do nádob</t>
  </si>
  <si>
    <t>Příplatek za zrušení výsadeb z nádob</t>
  </si>
  <si>
    <t>Výsadba květin (4ks/nádoba)</t>
  </si>
  <si>
    <t>Zrušení květinových výsadeb (4ks/nádoba)</t>
  </si>
  <si>
    <t>10302 - mobilní zeleň trvalá</t>
  </si>
  <si>
    <t>20101 - živý plot tvarovaný listnatý</t>
  </si>
  <si>
    <t>Řez živých plotů</t>
  </si>
  <si>
    <t>povrch</t>
  </si>
  <si>
    <t>20102 - živý plot tvarovaný jehličnatý</t>
  </si>
  <si>
    <t>20103 - živý plot tvarovaný smíšený</t>
  </si>
  <si>
    <t>20201 - živý plot netvarovaný listnatý</t>
  </si>
  <si>
    <t>Průklest keře</t>
  </si>
  <si>
    <t>plocha</t>
  </si>
  <si>
    <t>20202 - živý plot netvarovaný jehličnatý</t>
  </si>
  <si>
    <t>20300 - plocha keřů</t>
  </si>
  <si>
    <t>20301 - plocha keřů listnatá</t>
  </si>
  <si>
    <t>20302 - plocha keřů jehličnatá</t>
  </si>
  <si>
    <t>20303 - plocha keřů smíšená</t>
  </si>
  <si>
    <t>20304 - plocha keřů jehličnatá tvarovaná</t>
  </si>
  <si>
    <t>Tvarovací řez</t>
  </si>
  <si>
    <t>20305 - plocha keřů smíšená tvarovaná</t>
  </si>
  <si>
    <t>20306 - plocha keřů listnatá tvarovaná</t>
  </si>
  <si>
    <t>20310 - skupina keřů s podrostem trávníku</t>
  </si>
  <si>
    <t>Pokosení porostu s odstraněním pokosené hmoty</t>
  </si>
  <si>
    <t>20311 - skupina keřů listnatá s podrostem trávníku</t>
  </si>
  <si>
    <t>20312 - skupina keřů jehličnatá s podrostem trávníku</t>
  </si>
  <si>
    <t>20313 - skupina keřů smíšená s podrostem trávníku</t>
  </si>
  <si>
    <t>20800 - záhon trvalek</t>
  </si>
  <si>
    <t>Dosadba uhynulých trvalek - do 50% ztrát</t>
  </si>
  <si>
    <t>Odplevelení s nakypřením + odpíchnutí okrajů</t>
  </si>
  <si>
    <t>Zálivka rostlin 10 l/m2</t>
  </si>
  <si>
    <t>20803 - záhon</t>
  </si>
  <si>
    <t>20804 - záhon s kapradinami</t>
  </si>
  <si>
    <t>20805 - záhon s okrasnými travami</t>
  </si>
  <si>
    <t>20900 - záhon růží</t>
  </si>
  <si>
    <t>Jarní řez (4ks/m2)</t>
  </si>
  <si>
    <t>Odplevelení s nakypřením včetně odpichnutí okrajů, včetně odstranění odkvetlých částí</t>
  </si>
  <si>
    <t>Vypletí bez odkopávky + odstranění odkvetlých částí</t>
  </si>
  <si>
    <t>21700 - skupina stromů s podrostem trávníku</t>
  </si>
  <si>
    <t>21701 - skupina stromů s podrostem trávníku listnatá</t>
  </si>
  <si>
    <t>21702 - skupina stromů s podrostem trávníku jehličnatá</t>
  </si>
  <si>
    <t>21703 - skupina stromů s podrostem trávníku smíšená</t>
  </si>
  <si>
    <t>21800 - skupina stromů s podrostem keřů</t>
  </si>
  <si>
    <t>50200 - parkový</t>
  </si>
  <si>
    <t>Jarní vyhrabání</t>
  </si>
  <si>
    <t>Pokos se sběrem</t>
  </si>
  <si>
    <t>50300 - luční</t>
  </si>
  <si>
    <t>50400 - hřišťový</t>
  </si>
  <si>
    <t>Podzimní vyhrabání</t>
  </si>
  <si>
    <t>50500 - extenzivní</t>
  </si>
  <si>
    <t>Seznam ploch a přehled ceny údržby za plochu</t>
  </si>
  <si>
    <t>Cena celkem:</t>
  </si>
  <si>
    <t>Plocha</t>
  </si>
  <si>
    <t>Cena údržby</t>
  </si>
  <si>
    <t>Skupina ploch</t>
  </si>
  <si>
    <t>Typ prvku</t>
  </si>
  <si>
    <t>Cena</t>
  </si>
  <si>
    <t>Základní plocha: Dětské hřiště</t>
  </si>
  <si>
    <t>Intezitní třída plochy:</t>
  </si>
  <si>
    <t xml:space="preserve">2 - Průměrné nároky na péči </t>
  </si>
  <si>
    <t>množství</t>
  </si>
  <si>
    <t>cena</t>
  </si>
  <si>
    <t>opakování</t>
  </si>
  <si>
    <t>Intenzitní třída 1</t>
  </si>
  <si>
    <t>Intenzitní třída 2</t>
  </si>
  <si>
    <t>Šonov</t>
  </si>
  <si>
    <t>Dětské hřiště</t>
  </si>
  <si>
    <t>10206</t>
  </si>
  <si>
    <t>20102</t>
  </si>
  <si>
    <t>50200</t>
  </si>
  <si>
    <t>Intenzitní třída 3</t>
  </si>
  <si>
    <t>Základní plocha: Hřbitov - Šonov</t>
  </si>
  <si>
    <t>Základní plocha: Obec - Šonov</t>
  </si>
  <si>
    <t>Obec - Šonov</t>
  </si>
  <si>
    <t>10201</t>
  </si>
  <si>
    <t>10202</t>
  </si>
  <si>
    <t>20101</t>
  </si>
  <si>
    <t>20300</t>
  </si>
  <si>
    <t>20301</t>
  </si>
  <si>
    <t>20302</t>
  </si>
  <si>
    <t>21800</t>
  </si>
  <si>
    <t>50300</t>
  </si>
  <si>
    <t>50500</t>
  </si>
  <si>
    <t>Základní plocha: U kostela</t>
  </si>
  <si>
    <t>U kostela</t>
  </si>
  <si>
    <t>Hřbitov - Šonov</t>
  </si>
  <si>
    <t>Typ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</si>
</sst>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&quot; Kč&quot;"/>
  </numFmts>
  <fonts count="37">
    <font>
      <sz val="10"/>
      <name val="Arial"/>
      <family val="0"/>
    </font>
    <font>
      <b/>
      <sz val="9"/>
      <color indexed="63"/>
      <name val="Arial"/>
      <family val="0"/>
    </font>
    <font>
      <sz val="9"/>
      <color indexed="6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0" fontId="22" fillId="20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wrapText="1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wrapText="1"/>
      <protection/>
    </xf>
    <xf numFmtId="0" fontId="2" fillId="0" borderId="15" xfId="0" applyFont="1" applyFill="1" applyBorder="1" applyAlignment="1" applyProtection="1">
      <alignment horizontal="center"/>
      <protection/>
    </xf>
    <xf numFmtId="4" fontId="2" fillId="0" borderId="15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164" fontId="2" fillId="0" borderId="15" xfId="0" applyNumberFormat="1" applyFont="1" applyFill="1" applyBorder="1" applyAlignment="1" applyProtection="1">
      <alignment/>
      <protection/>
    </xf>
    <xf numFmtId="164" fontId="2" fillId="33" borderId="16" xfId="0" applyNumberFormat="1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164" fontId="1" fillId="33" borderId="14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1" fillId="33" borderId="14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</cellXfs>
  <cellStyles count="4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2</xdr:col>
      <xdr:colOff>333375</xdr:colOff>
      <xdr:row>33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2</xdr:col>
      <xdr:colOff>333375</xdr:colOff>
      <xdr:row>26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3</xdr:col>
      <xdr:colOff>200025</xdr:colOff>
      <xdr:row>49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0</xdr:rowOff>
    </xdr:from>
    <xdr:to>
      <xdr:col>2</xdr:col>
      <xdr:colOff>333375</xdr:colOff>
      <xdr:row>30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10"/>
  <sheetViews>
    <sheetView zoomScalePageLayoutView="0" workbookViewId="0" topLeftCell="A88">
      <selection activeCell="A1" sqref="A1:K1"/>
    </sheetView>
  </sheetViews>
  <sheetFormatPr defaultColWidth="9.140625" defaultRowHeight="12.75"/>
  <cols>
    <col min="1" max="1" width="69.8515625" style="0" bestFit="1" customWidth="1"/>
    <col min="2" max="2" width="7.7109375" style="0" bestFit="1" customWidth="1"/>
    <col min="3" max="5" width="8.8515625" style="0" bestFit="1" customWidth="1"/>
  </cols>
  <sheetData>
    <row r="1" spans="1:11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4" spans="3:11" ht="12.75">
      <c r="C4" s="28" t="s">
        <v>1</v>
      </c>
      <c r="D4" s="28"/>
      <c r="E4" s="28"/>
      <c r="F4" s="28" t="s">
        <v>2</v>
      </c>
      <c r="G4" s="28"/>
      <c r="H4" s="28"/>
      <c r="I4" s="28" t="s">
        <v>3</v>
      </c>
      <c r="J4" s="28"/>
      <c r="K4" s="28"/>
    </row>
    <row r="5" spans="2:11" ht="12.75">
      <c r="B5" s="2" t="s">
        <v>4</v>
      </c>
      <c r="C5" s="2" t="s">
        <v>5</v>
      </c>
      <c r="D5" s="2" t="s">
        <v>6</v>
      </c>
      <c r="E5" s="2" t="s">
        <v>7</v>
      </c>
      <c r="F5" s="2" t="s">
        <v>5</v>
      </c>
      <c r="G5" s="2" t="s">
        <v>6</v>
      </c>
      <c r="H5" s="2" t="s">
        <v>7</v>
      </c>
      <c r="I5" s="2" t="s">
        <v>5</v>
      </c>
      <c r="J5" s="2" t="s">
        <v>6</v>
      </c>
      <c r="K5" s="2" t="s">
        <v>7</v>
      </c>
    </row>
    <row r="6" ht="12.75">
      <c r="A6" s="3" t="s">
        <v>8</v>
      </c>
    </row>
    <row r="7" spans="1:11" ht="12.75">
      <c r="A7" s="4" t="s">
        <v>9</v>
      </c>
      <c r="B7" s="4" t="s">
        <v>10</v>
      </c>
      <c r="C7" s="5">
        <v>60.5</v>
      </c>
      <c r="D7" s="5">
        <v>60.5</v>
      </c>
      <c r="E7" s="5">
        <v>60.5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ht="12.75">
      <c r="A8" s="3" t="s">
        <v>11</v>
      </c>
    </row>
    <row r="9" spans="1:11" ht="12.75">
      <c r="A9" s="4" t="s">
        <v>9</v>
      </c>
      <c r="B9" s="4" t="s">
        <v>10</v>
      </c>
      <c r="C9" s="5">
        <v>60.5</v>
      </c>
      <c r="D9" s="5">
        <v>60.5</v>
      </c>
      <c r="E9" s="5">
        <v>60.5</v>
      </c>
      <c r="F9" s="4">
        <v>3</v>
      </c>
      <c r="G9" s="4">
        <v>2</v>
      </c>
      <c r="H9" s="4">
        <v>0</v>
      </c>
      <c r="I9" s="4">
        <v>3</v>
      </c>
      <c r="J9" s="4">
        <v>2</v>
      </c>
      <c r="K9" s="4">
        <v>0</v>
      </c>
    </row>
    <row r="10" ht="12.75">
      <c r="A10" s="3" t="s">
        <v>12</v>
      </c>
    </row>
    <row r="11" spans="1:11" ht="12.75">
      <c r="A11" s="4" t="s">
        <v>9</v>
      </c>
      <c r="B11" s="4" t="s">
        <v>10</v>
      </c>
      <c r="C11" s="5">
        <v>60.5</v>
      </c>
      <c r="D11" s="5">
        <v>60.5</v>
      </c>
      <c r="E11" s="5">
        <v>60.5</v>
      </c>
      <c r="F11" s="4">
        <v>3</v>
      </c>
      <c r="G11" s="4">
        <v>5</v>
      </c>
      <c r="H11" s="4">
        <v>0</v>
      </c>
      <c r="I11" s="4">
        <v>3</v>
      </c>
      <c r="J11" s="4">
        <v>5</v>
      </c>
      <c r="K11" s="4">
        <v>0</v>
      </c>
    </row>
    <row r="12" ht="12.75">
      <c r="A12" s="3" t="s">
        <v>13</v>
      </c>
    </row>
    <row r="13" spans="1:11" ht="12.75">
      <c r="A13" s="4" t="s">
        <v>9</v>
      </c>
      <c r="B13" s="4" t="s">
        <v>10</v>
      </c>
      <c r="C13" s="5">
        <v>60.5</v>
      </c>
      <c r="D13" s="5">
        <v>60.5</v>
      </c>
      <c r="E13" s="5">
        <v>60.5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ht="12.75">
      <c r="A14" s="3" t="s">
        <v>14</v>
      </c>
    </row>
    <row r="15" spans="1:11" ht="12.75">
      <c r="A15" s="4" t="s">
        <v>9</v>
      </c>
      <c r="B15" s="4" t="s">
        <v>10</v>
      </c>
      <c r="C15" s="5">
        <v>60.5</v>
      </c>
      <c r="D15" s="5">
        <v>60.5</v>
      </c>
      <c r="E15" s="5">
        <v>60.5</v>
      </c>
      <c r="F15" s="4">
        <v>1</v>
      </c>
      <c r="G15" s="4">
        <v>0</v>
      </c>
      <c r="H15" s="4">
        <v>0</v>
      </c>
      <c r="I15" s="4">
        <v>1</v>
      </c>
      <c r="J15" s="4">
        <v>0</v>
      </c>
      <c r="K15" s="4">
        <v>0</v>
      </c>
    </row>
    <row r="16" ht="12.75">
      <c r="A16" s="3" t="s">
        <v>15</v>
      </c>
    </row>
    <row r="17" spans="1:11" ht="12.75">
      <c r="A17" s="4" t="s">
        <v>16</v>
      </c>
      <c r="B17" s="4" t="s">
        <v>10</v>
      </c>
      <c r="C17" s="5">
        <v>17.7</v>
      </c>
      <c r="D17" s="5">
        <v>17.7</v>
      </c>
      <c r="E17" s="5">
        <v>17.7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12.75">
      <c r="A18" s="4" t="s">
        <v>17</v>
      </c>
      <c r="B18" s="4" t="s">
        <v>10</v>
      </c>
      <c r="C18" s="5">
        <v>31.2</v>
      </c>
      <c r="D18" s="5">
        <v>31.2</v>
      </c>
      <c r="E18" s="5">
        <v>31.2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 ht="12.75">
      <c r="A19" s="4" t="s">
        <v>18</v>
      </c>
      <c r="B19" s="4" t="s">
        <v>10</v>
      </c>
      <c r="C19" s="5">
        <v>23</v>
      </c>
      <c r="D19" s="5">
        <v>23</v>
      </c>
      <c r="E19" s="5">
        <v>23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12.75">
      <c r="A20" s="4" t="s">
        <v>19</v>
      </c>
      <c r="B20" s="4" t="s">
        <v>10</v>
      </c>
      <c r="C20" s="5">
        <v>21.9</v>
      </c>
      <c r="D20" s="5">
        <v>21.9</v>
      </c>
      <c r="E20" s="5">
        <v>21.9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2.75">
      <c r="A21" s="4" t="s">
        <v>20</v>
      </c>
      <c r="B21" s="4" t="s">
        <v>10</v>
      </c>
      <c r="C21" s="5">
        <v>4.6</v>
      </c>
      <c r="D21" s="5">
        <v>4.6</v>
      </c>
      <c r="E21" s="5">
        <v>4.6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ht="12.75">
      <c r="A22" s="3" t="s">
        <v>21</v>
      </c>
    </row>
    <row r="23" spans="1:11" ht="12.75">
      <c r="A23" s="4" t="s">
        <v>16</v>
      </c>
      <c r="B23" s="4" t="s">
        <v>10</v>
      </c>
      <c r="C23" s="5">
        <v>17.7</v>
      </c>
      <c r="D23" s="5">
        <v>17.7</v>
      </c>
      <c r="E23" s="5">
        <v>17.7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1:11" ht="12.75">
      <c r="A24" s="4" t="s">
        <v>17</v>
      </c>
      <c r="B24" s="4" t="s">
        <v>10</v>
      </c>
      <c r="C24" s="5">
        <v>31.2</v>
      </c>
      <c r="D24" s="5">
        <v>31.2</v>
      </c>
      <c r="E24" s="5">
        <v>31.2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1:11" ht="12.75">
      <c r="A25" s="4" t="s">
        <v>18</v>
      </c>
      <c r="B25" s="4" t="s">
        <v>10</v>
      </c>
      <c r="C25" s="5">
        <v>23</v>
      </c>
      <c r="D25" s="5">
        <v>23</v>
      </c>
      <c r="E25" s="5">
        <v>23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1:11" ht="12.75">
      <c r="A26" s="4" t="s">
        <v>19</v>
      </c>
      <c r="B26" s="4" t="s">
        <v>10</v>
      </c>
      <c r="C26" s="5">
        <v>21.9</v>
      </c>
      <c r="D26" s="5">
        <v>21.9</v>
      </c>
      <c r="E26" s="5">
        <v>21.9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12.75">
      <c r="A27" s="4" t="s">
        <v>22</v>
      </c>
      <c r="B27" s="4" t="s">
        <v>10</v>
      </c>
      <c r="C27" s="5">
        <v>20</v>
      </c>
      <c r="D27" s="5">
        <v>20</v>
      </c>
      <c r="E27" s="5">
        <v>20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ht="12.75">
      <c r="A28" s="4" t="s">
        <v>23</v>
      </c>
      <c r="B28" s="4" t="s">
        <v>10</v>
      </c>
      <c r="C28" s="5">
        <v>4</v>
      </c>
      <c r="D28" s="5">
        <v>4</v>
      </c>
      <c r="E28" s="5">
        <v>4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12.75">
      <c r="A29" s="4" t="s">
        <v>24</v>
      </c>
      <c r="B29" s="4" t="s">
        <v>10</v>
      </c>
      <c r="C29" s="5">
        <v>80</v>
      </c>
      <c r="D29" s="5">
        <v>80</v>
      </c>
      <c r="E29" s="5">
        <v>80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1:11" ht="12.75">
      <c r="A30" s="4" t="s">
        <v>20</v>
      </c>
      <c r="B30" s="4" t="s">
        <v>10</v>
      </c>
      <c r="C30" s="5">
        <v>4.6</v>
      </c>
      <c r="D30" s="5">
        <v>4.6</v>
      </c>
      <c r="E30" s="5">
        <v>4.6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1:11" ht="12.75">
      <c r="A31" s="4" t="s">
        <v>25</v>
      </c>
      <c r="B31" s="4" t="s">
        <v>10</v>
      </c>
      <c r="C31" s="5">
        <v>8</v>
      </c>
      <c r="D31" s="5">
        <v>8</v>
      </c>
      <c r="E31" s="5">
        <v>8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ht="12.75">
      <c r="A32" s="3" t="s">
        <v>26</v>
      </c>
    </row>
    <row r="33" spans="1:11" ht="12.75">
      <c r="A33" s="4" t="s">
        <v>16</v>
      </c>
      <c r="B33" s="4" t="s">
        <v>10</v>
      </c>
      <c r="C33" s="5">
        <v>17.7</v>
      </c>
      <c r="D33" s="5">
        <v>17.7</v>
      </c>
      <c r="E33" s="5">
        <v>17.7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</row>
    <row r="34" spans="1:11" ht="12.75">
      <c r="A34" s="4" t="s">
        <v>17</v>
      </c>
      <c r="B34" s="4" t="s">
        <v>10</v>
      </c>
      <c r="C34" s="5">
        <v>31.2</v>
      </c>
      <c r="D34" s="5">
        <v>31.2</v>
      </c>
      <c r="E34" s="5">
        <v>31.2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2.75">
      <c r="A35" s="4" t="s">
        <v>18</v>
      </c>
      <c r="B35" s="4" t="s">
        <v>10</v>
      </c>
      <c r="C35" s="5">
        <v>23</v>
      </c>
      <c r="D35" s="5">
        <v>23</v>
      </c>
      <c r="E35" s="5">
        <v>23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</row>
    <row r="36" spans="1:11" ht="12.75">
      <c r="A36" s="4" t="s">
        <v>19</v>
      </c>
      <c r="B36" s="4" t="s">
        <v>10</v>
      </c>
      <c r="C36" s="5">
        <v>21.9</v>
      </c>
      <c r="D36" s="5">
        <v>21.9</v>
      </c>
      <c r="E36" s="5">
        <v>21.9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</row>
    <row r="37" spans="1:11" ht="12.75">
      <c r="A37" s="4" t="s">
        <v>20</v>
      </c>
      <c r="B37" s="4" t="s">
        <v>10</v>
      </c>
      <c r="C37" s="5">
        <v>4.6</v>
      </c>
      <c r="D37" s="5">
        <v>4.6</v>
      </c>
      <c r="E37" s="5">
        <v>4.6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</row>
    <row r="38" ht="12.75">
      <c r="A38" s="3" t="s">
        <v>27</v>
      </c>
    </row>
    <row r="39" spans="1:11" ht="12.75">
      <c r="A39" s="4" t="s">
        <v>28</v>
      </c>
      <c r="B39" s="4" t="s">
        <v>29</v>
      </c>
      <c r="C39" s="5">
        <v>39</v>
      </c>
      <c r="D39" s="5">
        <v>39</v>
      </c>
      <c r="E39" s="5">
        <v>39</v>
      </c>
      <c r="F39" s="4">
        <v>447.672558267175</v>
      </c>
      <c r="G39" s="4">
        <v>0</v>
      </c>
      <c r="H39" s="4">
        <v>0</v>
      </c>
      <c r="I39" s="4">
        <v>895.34511653435</v>
      </c>
      <c r="J39" s="4">
        <v>0</v>
      </c>
      <c r="K39" s="4">
        <v>0</v>
      </c>
    </row>
    <row r="40" ht="12.75">
      <c r="A40" s="3" t="s">
        <v>30</v>
      </c>
    </row>
    <row r="41" spans="1:11" ht="12.75">
      <c r="A41" s="4" t="s">
        <v>28</v>
      </c>
      <c r="B41" s="4" t="s">
        <v>29</v>
      </c>
      <c r="C41" s="5">
        <v>39</v>
      </c>
      <c r="D41" s="5">
        <v>39</v>
      </c>
      <c r="E41" s="5">
        <v>39</v>
      </c>
      <c r="F41" s="4">
        <v>1996.298263836174</v>
      </c>
      <c r="G41" s="4">
        <v>58.3309050182283</v>
      </c>
      <c r="H41" s="4">
        <v>0</v>
      </c>
      <c r="I41" s="4">
        <v>3992.596527672348</v>
      </c>
      <c r="J41" s="4">
        <v>116.6618100364566</v>
      </c>
      <c r="K41" s="4">
        <v>0</v>
      </c>
    </row>
    <row r="42" ht="12.75">
      <c r="A42" s="3" t="s">
        <v>31</v>
      </c>
    </row>
    <row r="43" spans="1:11" ht="12.75">
      <c r="A43" s="4" t="s">
        <v>28</v>
      </c>
      <c r="B43" s="4" t="s">
        <v>29</v>
      </c>
      <c r="C43" s="5">
        <v>39</v>
      </c>
      <c r="D43" s="5">
        <v>39</v>
      </c>
      <c r="E43" s="5">
        <v>39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</row>
    <row r="44" ht="12.75">
      <c r="A44" s="3" t="s">
        <v>32</v>
      </c>
    </row>
    <row r="45" spans="1:11" ht="12.75">
      <c r="A45" s="4" t="s">
        <v>33</v>
      </c>
      <c r="B45" s="4" t="s">
        <v>34</v>
      </c>
      <c r="C45" s="5">
        <v>31</v>
      </c>
      <c r="D45" s="5">
        <v>31</v>
      </c>
      <c r="E45" s="5">
        <v>31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</row>
    <row r="46" ht="12.75">
      <c r="A46" s="3" t="s">
        <v>35</v>
      </c>
    </row>
    <row r="47" spans="1:11" ht="12.75">
      <c r="A47" s="4" t="s">
        <v>33</v>
      </c>
      <c r="B47" s="4" t="s">
        <v>34</v>
      </c>
      <c r="C47" s="5">
        <v>31</v>
      </c>
      <c r="D47" s="5">
        <v>31</v>
      </c>
      <c r="E47" s="5">
        <v>31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</row>
    <row r="48" ht="12.75">
      <c r="A48" s="3" t="s">
        <v>36</v>
      </c>
    </row>
    <row r="49" spans="1:11" ht="12.75">
      <c r="A49" s="4" t="s">
        <v>33</v>
      </c>
      <c r="B49" s="4" t="s">
        <v>34</v>
      </c>
      <c r="C49" s="5">
        <v>31</v>
      </c>
      <c r="D49" s="5">
        <v>31</v>
      </c>
      <c r="E49" s="5">
        <v>31</v>
      </c>
      <c r="F49" s="4">
        <v>0</v>
      </c>
      <c r="G49" s="4">
        <v>0</v>
      </c>
      <c r="H49" s="4">
        <v>56.2438</v>
      </c>
      <c r="I49" s="4">
        <v>0</v>
      </c>
      <c r="J49" s="4">
        <v>0</v>
      </c>
      <c r="K49" s="4">
        <v>56.2438</v>
      </c>
    </row>
    <row r="50" ht="12.75">
      <c r="A50" s="3" t="s">
        <v>37</v>
      </c>
    </row>
    <row r="51" spans="1:11" ht="12.75">
      <c r="A51" s="4" t="s">
        <v>33</v>
      </c>
      <c r="B51" s="4" t="s">
        <v>34</v>
      </c>
      <c r="C51" s="5">
        <v>41</v>
      </c>
      <c r="D51" s="5">
        <v>41</v>
      </c>
      <c r="E51" s="5">
        <v>41</v>
      </c>
      <c r="F51" s="4">
        <v>68.3544</v>
      </c>
      <c r="G51" s="4">
        <v>0</v>
      </c>
      <c r="H51" s="4">
        <v>15.9956</v>
      </c>
      <c r="I51" s="4">
        <v>68.3544</v>
      </c>
      <c r="J51" s="4">
        <v>0</v>
      </c>
      <c r="K51" s="4">
        <v>15.9956</v>
      </c>
    </row>
    <row r="52" ht="12.75">
      <c r="A52" s="3" t="s">
        <v>38</v>
      </c>
    </row>
    <row r="53" spans="1:11" ht="12.75">
      <c r="A53" s="4" t="s">
        <v>33</v>
      </c>
      <c r="B53" s="4" t="s">
        <v>34</v>
      </c>
      <c r="C53" s="5">
        <v>31</v>
      </c>
      <c r="D53" s="5">
        <v>31</v>
      </c>
      <c r="E53" s="5">
        <v>31</v>
      </c>
      <c r="F53" s="4">
        <v>24.9318</v>
      </c>
      <c r="G53" s="4">
        <v>31.2394</v>
      </c>
      <c r="H53" s="4">
        <v>0</v>
      </c>
      <c r="I53" s="4">
        <v>24.9318</v>
      </c>
      <c r="J53" s="4">
        <v>31.2394</v>
      </c>
      <c r="K53" s="4">
        <v>0</v>
      </c>
    </row>
    <row r="54" ht="12.75">
      <c r="A54" s="3" t="s">
        <v>39</v>
      </c>
    </row>
    <row r="55" spans="1:11" ht="12.75">
      <c r="A55" s="4" t="s">
        <v>33</v>
      </c>
      <c r="B55" s="4" t="s">
        <v>34</v>
      </c>
      <c r="C55" s="5">
        <v>31</v>
      </c>
      <c r="D55" s="5">
        <v>31</v>
      </c>
      <c r="E55" s="5">
        <v>31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</row>
    <row r="56" ht="12.75">
      <c r="A56" s="3" t="s">
        <v>40</v>
      </c>
    </row>
    <row r="57" spans="1:11" ht="12.75">
      <c r="A57" s="4" t="s">
        <v>41</v>
      </c>
      <c r="B57" s="4" t="s">
        <v>34</v>
      </c>
      <c r="C57" s="5">
        <v>157</v>
      </c>
      <c r="D57" s="5">
        <v>157</v>
      </c>
      <c r="E57" s="5">
        <v>157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</row>
    <row r="58" ht="12.75">
      <c r="A58" s="3" t="s">
        <v>42</v>
      </c>
    </row>
    <row r="59" spans="1:11" ht="12.75">
      <c r="A59" s="4" t="s">
        <v>41</v>
      </c>
      <c r="B59" s="4" t="s">
        <v>34</v>
      </c>
      <c r="C59" s="5">
        <v>157</v>
      </c>
      <c r="D59" s="5">
        <v>157</v>
      </c>
      <c r="E59" s="5">
        <v>157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</row>
    <row r="60" ht="12.75">
      <c r="A60" s="3" t="s">
        <v>43</v>
      </c>
    </row>
    <row r="61" spans="1:11" ht="12.75">
      <c r="A61" s="4" t="s">
        <v>41</v>
      </c>
      <c r="B61" s="4" t="s">
        <v>34</v>
      </c>
      <c r="C61" s="5">
        <v>157</v>
      </c>
      <c r="D61" s="5">
        <v>157</v>
      </c>
      <c r="E61" s="5">
        <v>157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</row>
    <row r="62" ht="12.75">
      <c r="A62" s="3" t="s">
        <v>44</v>
      </c>
    </row>
    <row r="63" spans="1:11" ht="12.75">
      <c r="A63" s="4" t="s">
        <v>45</v>
      </c>
      <c r="B63" s="4" t="s">
        <v>34</v>
      </c>
      <c r="C63" s="5">
        <v>3.05</v>
      </c>
      <c r="D63" s="5">
        <v>5.43</v>
      </c>
      <c r="E63" s="5">
        <v>6.79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</row>
    <row r="64" ht="12.75">
      <c r="A64" s="3" t="s">
        <v>46</v>
      </c>
    </row>
    <row r="65" spans="1:11" ht="12.75">
      <c r="A65" s="4" t="s">
        <v>45</v>
      </c>
      <c r="B65" s="4" t="s">
        <v>34</v>
      </c>
      <c r="C65" s="5">
        <v>3.05</v>
      </c>
      <c r="D65" s="5">
        <v>5.43</v>
      </c>
      <c r="E65" s="5">
        <v>6.79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</row>
    <row r="66" ht="12.75">
      <c r="A66" s="3" t="s">
        <v>47</v>
      </c>
    </row>
    <row r="67" spans="1:11" ht="12.75">
      <c r="A67" s="4" t="s">
        <v>45</v>
      </c>
      <c r="B67" s="4" t="s">
        <v>34</v>
      </c>
      <c r="C67" s="5">
        <v>3.05</v>
      </c>
      <c r="D67" s="5">
        <v>5.43</v>
      </c>
      <c r="E67" s="5">
        <v>6.79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</row>
    <row r="68" ht="12.75">
      <c r="A68" s="3" t="s">
        <v>48</v>
      </c>
    </row>
    <row r="69" spans="1:11" ht="12.75">
      <c r="A69" s="4" t="s">
        <v>45</v>
      </c>
      <c r="B69" s="4" t="s">
        <v>34</v>
      </c>
      <c r="C69" s="5">
        <v>3.05</v>
      </c>
      <c r="D69" s="5">
        <v>5.43</v>
      </c>
      <c r="E69" s="5">
        <v>6.79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</row>
    <row r="70" ht="12.75">
      <c r="A70" s="3" t="s">
        <v>49</v>
      </c>
    </row>
    <row r="71" spans="1:11" ht="12.75">
      <c r="A71" s="4" t="s">
        <v>50</v>
      </c>
      <c r="B71" s="4" t="s">
        <v>34</v>
      </c>
      <c r="C71" s="5">
        <v>108</v>
      </c>
      <c r="D71" s="5">
        <v>108</v>
      </c>
      <c r="E71" s="5">
        <v>108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</row>
    <row r="72" spans="1:11" ht="12.75">
      <c r="A72" s="4" t="s">
        <v>51</v>
      </c>
      <c r="B72" s="4" t="s">
        <v>34</v>
      </c>
      <c r="C72" s="5">
        <v>42</v>
      </c>
      <c r="D72" s="5">
        <v>42</v>
      </c>
      <c r="E72" s="5">
        <v>42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</row>
    <row r="73" spans="1:11" ht="12.75">
      <c r="A73" s="4" t="s">
        <v>52</v>
      </c>
      <c r="B73" s="4" t="s">
        <v>34</v>
      </c>
      <c r="C73" s="5">
        <v>6</v>
      </c>
      <c r="D73" s="5">
        <v>6</v>
      </c>
      <c r="E73" s="5">
        <v>6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</row>
    <row r="74" ht="12.75">
      <c r="A74" s="3" t="s">
        <v>53</v>
      </c>
    </row>
    <row r="75" spans="1:11" ht="12.75">
      <c r="A75" s="4" t="s">
        <v>50</v>
      </c>
      <c r="B75" s="4" t="s">
        <v>34</v>
      </c>
      <c r="C75" s="5">
        <v>108</v>
      </c>
      <c r="D75" s="5">
        <v>108</v>
      </c>
      <c r="E75" s="5">
        <v>108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</row>
    <row r="76" spans="1:11" ht="12.75">
      <c r="A76" s="4" t="s">
        <v>51</v>
      </c>
      <c r="B76" s="4" t="s">
        <v>34</v>
      </c>
      <c r="C76" s="5">
        <v>42</v>
      </c>
      <c r="D76" s="5">
        <v>42</v>
      </c>
      <c r="E76" s="5">
        <v>42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</row>
    <row r="77" spans="1:11" ht="12.75">
      <c r="A77" s="4" t="s">
        <v>52</v>
      </c>
      <c r="B77" s="4" t="s">
        <v>34</v>
      </c>
      <c r="C77" s="5">
        <v>6</v>
      </c>
      <c r="D77" s="5">
        <v>6</v>
      </c>
      <c r="E77" s="5">
        <v>6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</row>
    <row r="78" ht="12.75">
      <c r="A78" s="3" t="s">
        <v>54</v>
      </c>
    </row>
    <row r="79" spans="1:11" ht="12.75">
      <c r="A79" s="4" t="s">
        <v>50</v>
      </c>
      <c r="B79" s="4" t="s">
        <v>34</v>
      </c>
      <c r="C79" s="5">
        <v>108</v>
      </c>
      <c r="D79" s="5">
        <v>108</v>
      </c>
      <c r="E79" s="5">
        <v>108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</row>
    <row r="80" spans="1:11" ht="12.75">
      <c r="A80" s="4" t="s">
        <v>51</v>
      </c>
      <c r="B80" s="4" t="s">
        <v>34</v>
      </c>
      <c r="C80" s="5">
        <v>61.2</v>
      </c>
      <c r="D80" s="5">
        <v>61.2</v>
      </c>
      <c r="E80" s="5">
        <v>61.2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</row>
    <row r="81" spans="1:11" ht="12.75">
      <c r="A81" s="4" t="s">
        <v>52</v>
      </c>
      <c r="B81" s="4" t="s">
        <v>34</v>
      </c>
      <c r="C81" s="5">
        <v>14.2</v>
      </c>
      <c r="D81" s="5">
        <v>14.2</v>
      </c>
      <c r="E81" s="5">
        <v>14.2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</row>
    <row r="82" ht="12.75">
      <c r="A82" s="3" t="s">
        <v>55</v>
      </c>
    </row>
    <row r="83" spans="1:11" ht="12.75">
      <c r="A83" s="4" t="s">
        <v>50</v>
      </c>
      <c r="B83" s="4" t="s">
        <v>34</v>
      </c>
      <c r="C83" s="5">
        <v>108</v>
      </c>
      <c r="D83" s="5">
        <v>108</v>
      </c>
      <c r="E83" s="5">
        <v>108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</row>
    <row r="84" spans="1:11" ht="12.75">
      <c r="A84" s="4" t="s">
        <v>51</v>
      </c>
      <c r="B84" s="4" t="s">
        <v>34</v>
      </c>
      <c r="C84" s="5">
        <v>61.2</v>
      </c>
      <c r="D84" s="5">
        <v>61.2</v>
      </c>
      <c r="E84" s="5">
        <v>61.2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</row>
    <row r="85" spans="1:11" ht="12.75">
      <c r="A85" s="4" t="s">
        <v>52</v>
      </c>
      <c r="B85" s="4" t="s">
        <v>34</v>
      </c>
      <c r="C85" s="5">
        <v>14.2</v>
      </c>
      <c r="D85" s="5">
        <v>14.2</v>
      </c>
      <c r="E85" s="5">
        <v>14.2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</row>
    <row r="86" ht="12.75">
      <c r="A86" s="3" t="s">
        <v>56</v>
      </c>
    </row>
    <row r="87" spans="1:11" ht="12.75">
      <c r="A87" s="4" t="s">
        <v>57</v>
      </c>
      <c r="B87" s="4" t="s">
        <v>34</v>
      </c>
      <c r="C87" s="5">
        <v>15</v>
      </c>
      <c r="D87" s="5">
        <v>15</v>
      </c>
      <c r="E87" s="5">
        <v>15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</row>
    <row r="88" spans="1:11" ht="12.75">
      <c r="A88" s="4" t="s">
        <v>58</v>
      </c>
      <c r="B88" s="4" t="s">
        <v>34</v>
      </c>
      <c r="C88" s="5">
        <v>98.9</v>
      </c>
      <c r="D88" s="5">
        <v>98.9</v>
      </c>
      <c r="E88" s="5">
        <v>98.9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</row>
    <row r="89" spans="1:11" ht="12.75">
      <c r="A89" s="4" t="s">
        <v>59</v>
      </c>
      <c r="B89" s="4" t="s">
        <v>34</v>
      </c>
      <c r="C89" s="5">
        <v>10</v>
      </c>
      <c r="D89" s="5">
        <v>10</v>
      </c>
      <c r="E89" s="5">
        <v>10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</row>
    <row r="90" ht="12.75">
      <c r="A90" s="3" t="s">
        <v>60</v>
      </c>
    </row>
    <row r="91" spans="1:11" ht="12.75">
      <c r="A91" s="4" t="s">
        <v>45</v>
      </c>
      <c r="B91" s="4" t="s">
        <v>34</v>
      </c>
      <c r="C91" s="5">
        <v>3.4</v>
      </c>
      <c r="D91" s="5">
        <v>5.5</v>
      </c>
      <c r="E91" s="5">
        <v>7.5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</row>
    <row r="92" ht="12.75">
      <c r="A92" s="3" t="s">
        <v>61</v>
      </c>
    </row>
    <row r="93" spans="1:11" ht="12.75">
      <c r="A93" s="4" t="s">
        <v>45</v>
      </c>
      <c r="B93" s="4" t="s">
        <v>34</v>
      </c>
      <c r="C93" s="5">
        <v>3.4</v>
      </c>
      <c r="D93" s="5">
        <v>5.5</v>
      </c>
      <c r="E93" s="5">
        <v>7.5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</row>
    <row r="94" ht="12.75">
      <c r="A94" s="3" t="s">
        <v>62</v>
      </c>
    </row>
    <row r="95" spans="1:11" ht="12.75">
      <c r="A95" s="4" t="s">
        <v>45</v>
      </c>
      <c r="B95" s="4" t="s">
        <v>34</v>
      </c>
      <c r="C95" s="5">
        <v>3.4</v>
      </c>
      <c r="D95" s="5">
        <v>5.5</v>
      </c>
      <c r="E95" s="5">
        <v>7.5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</row>
    <row r="96" ht="12.75">
      <c r="A96" s="3" t="s">
        <v>63</v>
      </c>
    </row>
    <row r="97" spans="1:11" ht="12.75">
      <c r="A97" s="4" t="s">
        <v>45</v>
      </c>
      <c r="B97" s="4" t="s">
        <v>34</v>
      </c>
      <c r="C97" s="5">
        <v>3.4</v>
      </c>
      <c r="D97" s="5">
        <v>5.5</v>
      </c>
      <c r="E97" s="5">
        <v>7.5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</row>
    <row r="98" ht="12.75">
      <c r="A98" s="3" t="s">
        <v>64</v>
      </c>
    </row>
    <row r="99" spans="1:11" ht="12.75">
      <c r="A99" s="4" t="s">
        <v>33</v>
      </c>
      <c r="B99" s="4" t="s">
        <v>34</v>
      </c>
      <c r="C99" s="5">
        <v>31</v>
      </c>
      <c r="D99" s="5">
        <v>31</v>
      </c>
      <c r="E99" s="5">
        <v>31</v>
      </c>
      <c r="F99" s="4">
        <v>0</v>
      </c>
      <c r="G99" s="4">
        <v>249.702</v>
      </c>
      <c r="H99" s="4">
        <v>0</v>
      </c>
      <c r="I99" s="4">
        <v>0</v>
      </c>
      <c r="J99" s="4">
        <v>249.702</v>
      </c>
      <c r="K99" s="4">
        <v>0</v>
      </c>
    </row>
    <row r="100" ht="12.75">
      <c r="A100" s="3" t="s">
        <v>65</v>
      </c>
    </row>
    <row r="101" spans="1:11" ht="12.75">
      <c r="A101" s="4" t="s">
        <v>66</v>
      </c>
      <c r="B101" s="4" t="s">
        <v>34</v>
      </c>
      <c r="C101" s="5">
        <v>2.14</v>
      </c>
      <c r="D101" s="5">
        <v>2.17</v>
      </c>
      <c r="E101" s="5">
        <v>2.96</v>
      </c>
      <c r="F101" s="4">
        <v>9078.707999999999</v>
      </c>
      <c r="G101" s="4">
        <v>5860.9</v>
      </c>
      <c r="H101" s="4">
        <v>829.551</v>
      </c>
      <c r="I101" s="4">
        <v>9078.707999999999</v>
      </c>
      <c r="J101" s="4">
        <v>5860.9</v>
      </c>
      <c r="K101" s="4">
        <v>829.551</v>
      </c>
    </row>
    <row r="102" spans="1:11" ht="12.75">
      <c r="A102" s="4" t="s">
        <v>67</v>
      </c>
      <c r="B102" s="4" t="s">
        <v>34</v>
      </c>
      <c r="C102" s="5">
        <v>1.6</v>
      </c>
      <c r="D102" s="5">
        <v>2.19</v>
      </c>
      <c r="E102" s="5">
        <v>2.78</v>
      </c>
      <c r="F102" s="4">
        <v>9078.707999999999</v>
      </c>
      <c r="G102" s="4">
        <v>5860.9</v>
      </c>
      <c r="H102" s="4">
        <v>829.551</v>
      </c>
      <c r="I102" s="4">
        <v>45393.53999999999</v>
      </c>
      <c r="J102" s="4">
        <v>29304.5</v>
      </c>
      <c r="K102" s="4">
        <v>4147.755</v>
      </c>
    </row>
    <row r="103" ht="12.75">
      <c r="A103" s="3" t="s">
        <v>68</v>
      </c>
    </row>
    <row r="104" spans="1:11" ht="12.75">
      <c r="A104" s="4" t="s">
        <v>67</v>
      </c>
      <c r="B104" s="4" t="s">
        <v>34</v>
      </c>
      <c r="C104" s="5">
        <v>1.3</v>
      </c>
      <c r="D104" s="5">
        <v>1.5</v>
      </c>
      <c r="E104" s="5">
        <v>1.7</v>
      </c>
      <c r="F104" s="4">
        <v>9936.71</v>
      </c>
      <c r="G104" s="4">
        <v>7326.67</v>
      </c>
      <c r="H104" s="4">
        <v>261.538</v>
      </c>
      <c r="I104" s="4">
        <v>49683.549999999996</v>
      </c>
      <c r="J104" s="4">
        <v>36633.35</v>
      </c>
      <c r="K104" s="4">
        <v>1307.69</v>
      </c>
    </row>
    <row r="105" ht="12.75">
      <c r="A105" s="3" t="s">
        <v>69</v>
      </c>
    </row>
    <row r="106" spans="1:11" ht="12.75">
      <c r="A106" s="4" t="s">
        <v>66</v>
      </c>
      <c r="B106" s="4" t="s">
        <v>10</v>
      </c>
      <c r="C106" s="5">
        <v>3.2</v>
      </c>
      <c r="D106" s="5">
        <v>4</v>
      </c>
      <c r="E106" s="5">
        <v>4.6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</row>
    <row r="107" spans="1:11" ht="12.75">
      <c r="A107" s="4" t="s">
        <v>70</v>
      </c>
      <c r="B107" s="4" t="s">
        <v>34</v>
      </c>
      <c r="C107" s="5">
        <v>5.3</v>
      </c>
      <c r="D107" s="5">
        <v>6.1</v>
      </c>
      <c r="E107" s="5">
        <v>7.5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</row>
    <row r="108" spans="1:11" ht="12.75">
      <c r="A108" s="4" t="s">
        <v>67</v>
      </c>
      <c r="B108" s="4" t="s">
        <v>34</v>
      </c>
      <c r="C108" s="5">
        <v>1.3</v>
      </c>
      <c r="D108" s="5">
        <v>1.5</v>
      </c>
      <c r="E108" s="5">
        <v>1.7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</row>
    <row r="109" ht="12.75">
      <c r="A109" s="3" t="s">
        <v>71</v>
      </c>
    </row>
    <row r="110" spans="1:11" ht="12.75">
      <c r="A110" s="4" t="s">
        <v>67</v>
      </c>
      <c r="B110" s="4" t="s">
        <v>34</v>
      </c>
      <c r="C110" s="5">
        <v>1.3</v>
      </c>
      <c r="D110" s="5">
        <v>1.5</v>
      </c>
      <c r="E110" s="5">
        <v>1.7</v>
      </c>
      <c r="F110" s="4">
        <v>0</v>
      </c>
      <c r="G110" s="4">
        <v>239.817</v>
      </c>
      <c r="H110" s="4">
        <v>101.797</v>
      </c>
      <c r="I110" s="4">
        <v>0</v>
      </c>
      <c r="J110" s="4">
        <v>1199.085</v>
      </c>
      <c r="K110" s="4">
        <v>508.985</v>
      </c>
    </row>
  </sheetData>
  <sheetProtection/>
  <mergeCells count="4">
    <mergeCell ref="I4:K4"/>
    <mergeCell ref="F4:H4"/>
    <mergeCell ref="C4:E4"/>
    <mergeCell ref="A1:K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57421875" style="0" customWidth="1"/>
    <col min="2" max="2" width="12.421875" style="0" bestFit="1" customWidth="1"/>
  </cols>
  <sheetData>
    <row r="1" ht="12.75">
      <c r="A1" s="3" t="s">
        <v>72</v>
      </c>
    </row>
    <row r="3" spans="1:2" ht="12.75">
      <c r="A3" s="3" t="s">
        <v>73</v>
      </c>
      <c r="B3" s="27">
        <f>SUM(B6:B9)</f>
        <v>518075.46369548305</v>
      </c>
    </row>
    <row r="5" spans="1:2" ht="12.75">
      <c r="A5" s="3" t="s">
        <v>74</v>
      </c>
      <c r="B5" s="1" t="s">
        <v>75</v>
      </c>
    </row>
    <row r="6" spans="1:2" ht="12.75">
      <c r="A6" s="4" t="s">
        <v>88</v>
      </c>
      <c r="B6" s="26">
        <f>'Dětské hřiště (1)'!B3</f>
        <v>37926.14140320057</v>
      </c>
    </row>
    <row r="7" spans="1:2" ht="12.75">
      <c r="A7" s="4" t="s">
        <v>107</v>
      </c>
      <c r="B7" s="26">
        <f>'Hřbitov - Šonov (2)'!B3</f>
        <v>0</v>
      </c>
    </row>
    <row r="8" spans="1:2" ht="12.75">
      <c r="A8" s="4" t="s">
        <v>95</v>
      </c>
      <c r="B8" s="26">
        <f>'Obec - Šonov (3)'!B3</f>
        <v>459802.7902922825</v>
      </c>
    </row>
    <row r="9" spans="1:2" ht="12.75">
      <c r="A9" s="4" t="s">
        <v>106</v>
      </c>
      <c r="B9" s="26">
        <f>'U kostela (4)'!B3</f>
        <v>20346.532000000003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2" width="16.140625" style="0" customWidth="1"/>
    <col min="4" max="4" width="12.28125" style="0" bestFit="1" customWidth="1"/>
    <col min="7" max="7" width="12.28125" style="0" bestFit="1" customWidth="1"/>
  </cols>
  <sheetData>
    <row r="1" spans="1:7" ht="12.75">
      <c r="A1" s="4" t="s">
        <v>76</v>
      </c>
      <c r="B1" s="4" t="s">
        <v>74</v>
      </c>
      <c r="C1" s="4" t="s">
        <v>77</v>
      </c>
      <c r="D1" s="4" t="s">
        <v>78</v>
      </c>
      <c r="F1" s="4" t="s">
        <v>108</v>
      </c>
      <c r="G1" s="4" t="s">
        <v>78</v>
      </c>
    </row>
    <row r="2" spans="1:7" ht="12.75">
      <c r="A2" s="4" t="s">
        <v>87</v>
      </c>
      <c r="B2" s="4" t="s">
        <v>88</v>
      </c>
      <c r="C2" s="4" t="s">
        <v>89</v>
      </c>
      <c r="D2" s="5">
        <f>SUM('Dětské hřiště (1)'!J9:J9)</f>
        <v>60.5</v>
      </c>
      <c r="F2" s="4" t="s">
        <v>96</v>
      </c>
      <c r="G2" s="5">
        <f>SUMIF(C2:C17,10201,D2:D17)</f>
        <v>302.5</v>
      </c>
    </row>
    <row r="3" spans="1:7" ht="12.75">
      <c r="A3" s="4" t="s">
        <v>87</v>
      </c>
      <c r="B3" s="4" t="s">
        <v>88</v>
      </c>
      <c r="C3" s="4" t="s">
        <v>90</v>
      </c>
      <c r="D3" s="5">
        <f>SUM('Dětské hřiště (1)'!J11:J11)</f>
        <v>31358.519483200573</v>
      </c>
      <c r="F3" s="4" t="s">
        <v>97</v>
      </c>
      <c r="G3" s="5">
        <f>SUMIF(C2:C17,10202,D2:D17)</f>
        <v>484</v>
      </c>
    </row>
    <row r="4" spans="1:7" ht="12.75">
      <c r="A4" s="4" t="s">
        <v>87</v>
      </c>
      <c r="B4" s="4" t="s">
        <v>88</v>
      </c>
      <c r="C4" s="4" t="s">
        <v>91</v>
      </c>
      <c r="D4" s="5">
        <f>SUM('Dětské hřiště (1)'!J13:J14)</f>
        <v>6507.12192</v>
      </c>
      <c r="F4" s="4" t="s">
        <v>89</v>
      </c>
      <c r="G4" s="5">
        <f>SUMIF(C2:C17,10206,D2:D17)</f>
        <v>60.5</v>
      </c>
    </row>
    <row r="5" spans="1:7" ht="12.75">
      <c r="A5" s="4" t="s">
        <v>87</v>
      </c>
      <c r="B5" s="4" t="s">
        <v>95</v>
      </c>
      <c r="C5" s="4" t="s">
        <v>96</v>
      </c>
      <c r="D5" s="5">
        <f>SUM('Obec - Šonov (3)'!J9:J9)</f>
        <v>302.5</v>
      </c>
      <c r="F5" s="4" t="s">
        <v>98</v>
      </c>
      <c r="G5" s="5">
        <f>SUMIF(C2:C17,20101,D2:D17)</f>
        <v>34918.45954483965</v>
      </c>
    </row>
    <row r="6" spans="1:7" ht="12.75">
      <c r="A6" s="4" t="s">
        <v>87</v>
      </c>
      <c r="B6" s="4" t="s">
        <v>95</v>
      </c>
      <c r="C6" s="4" t="s">
        <v>97</v>
      </c>
      <c r="D6" s="5">
        <f>SUM('Obec - Šonov (3)'!J11:J11)</f>
        <v>484</v>
      </c>
      <c r="F6" s="4" t="s">
        <v>90</v>
      </c>
      <c r="G6" s="5">
        <f>SUMIF(C2:C17,20102,D2:D17)</f>
        <v>160261.07517064337</v>
      </c>
    </row>
    <row r="7" spans="1:7" ht="12.75">
      <c r="A7" s="4" t="s">
        <v>87</v>
      </c>
      <c r="B7" s="4" t="s">
        <v>95</v>
      </c>
      <c r="C7" s="4" t="s">
        <v>98</v>
      </c>
      <c r="D7" s="5">
        <f>SUM('Obec - Šonov (3)'!J13:J13)</f>
        <v>34918.45954483965</v>
      </c>
      <c r="F7" s="4" t="s">
        <v>99</v>
      </c>
      <c r="G7" s="5">
        <f>SUMIF(C2:C17,20300,D2:D17)</f>
        <v>1743.5578</v>
      </c>
    </row>
    <row r="8" spans="1:7" ht="12.75">
      <c r="A8" s="4" t="s">
        <v>87</v>
      </c>
      <c r="B8" s="4" t="s">
        <v>95</v>
      </c>
      <c r="C8" s="4" t="s">
        <v>90</v>
      </c>
      <c r="D8" s="5">
        <f>SUM('Obec - Šonov (3)'!J15:J15)</f>
        <v>128902.5556874428</v>
      </c>
      <c r="F8" s="4" t="s">
        <v>100</v>
      </c>
      <c r="G8" s="5">
        <f>SUMIF(C2:C17,20301,D2:D17)</f>
        <v>3458.35</v>
      </c>
    </row>
    <row r="9" spans="1:7" ht="12.75">
      <c r="A9" s="4" t="s">
        <v>87</v>
      </c>
      <c r="B9" s="4" t="s">
        <v>95</v>
      </c>
      <c r="C9" s="4" t="s">
        <v>99</v>
      </c>
      <c r="D9" s="5">
        <f>SUM('Obec - Šonov (3)'!J17:J17)</f>
        <v>1743.5578</v>
      </c>
      <c r="F9" s="4" t="s">
        <v>101</v>
      </c>
      <c r="G9" s="5">
        <f>SUMIF(C2:C17,20302,D2:D17)</f>
        <v>1741.3072</v>
      </c>
    </row>
    <row r="10" spans="1:7" ht="12.75">
      <c r="A10" s="4" t="s">
        <v>87</v>
      </c>
      <c r="B10" s="4" t="s">
        <v>95</v>
      </c>
      <c r="C10" s="4" t="s">
        <v>100</v>
      </c>
      <c r="D10" s="5">
        <f>SUM('Obec - Šonov (3)'!J19:J19)</f>
        <v>2523.468</v>
      </c>
      <c r="F10" s="4" t="s">
        <v>102</v>
      </c>
      <c r="G10" s="5">
        <f>SUMIF(C2:C17,21800,D2:D17)</f>
        <v>7740.762</v>
      </c>
    </row>
    <row r="11" spans="1:7" ht="12.75">
      <c r="A11" s="4" t="s">
        <v>87</v>
      </c>
      <c r="B11" s="4" t="s">
        <v>95</v>
      </c>
      <c r="C11" s="4" t="s">
        <v>101</v>
      </c>
      <c r="D11" s="5">
        <f>SUM('Obec - Šonov (3)'!J21:J21)</f>
        <v>1741.3072</v>
      </c>
      <c r="F11" s="4" t="s">
        <v>91</v>
      </c>
      <c r="G11" s="5">
        <f>SUMIF(C2:C17,50200,D2:D17)</f>
        <v>182939.33698000002</v>
      </c>
    </row>
    <row r="12" spans="1:7" ht="12.75">
      <c r="A12" s="4" t="s">
        <v>87</v>
      </c>
      <c r="B12" s="4" t="s">
        <v>95</v>
      </c>
      <c r="C12" s="4" t="s">
        <v>102</v>
      </c>
      <c r="D12" s="5">
        <f>SUM('Obec - Šonov (3)'!J23:J23)</f>
        <v>7740.762</v>
      </c>
      <c r="F12" s="4" t="s">
        <v>103</v>
      </c>
      <c r="G12" s="5">
        <f>SUMIF(C2:C17,50300,D2:D17)</f>
        <v>121761.71299999999</v>
      </c>
    </row>
    <row r="13" spans="1:7" ht="12.75">
      <c r="A13" s="4" t="s">
        <v>87</v>
      </c>
      <c r="B13" s="4" t="s">
        <v>95</v>
      </c>
      <c r="C13" s="4" t="s">
        <v>91</v>
      </c>
      <c r="D13" s="5">
        <f>SUM('Obec - Šonov (3)'!J25:J26)</f>
        <v>176432.21506000002</v>
      </c>
      <c r="F13" s="4" t="s">
        <v>104</v>
      </c>
      <c r="G13" s="5">
        <f>SUMIF(C2:C17,50500,D2:D17)</f>
        <v>2663.902</v>
      </c>
    </row>
    <row r="14" spans="1:4" ht="12.75">
      <c r="A14" s="4" t="s">
        <v>87</v>
      </c>
      <c r="B14" s="4" t="s">
        <v>95</v>
      </c>
      <c r="C14" s="4" t="s">
        <v>103</v>
      </c>
      <c r="D14" s="5">
        <f>SUM('Obec - Šonov (3)'!J28:J28)</f>
        <v>102350.063</v>
      </c>
    </row>
    <row r="15" spans="1:4" ht="12.75">
      <c r="A15" s="4" t="s">
        <v>87</v>
      </c>
      <c r="B15" s="4" t="s">
        <v>95</v>
      </c>
      <c r="C15" s="4" t="s">
        <v>104</v>
      </c>
      <c r="D15" s="5">
        <f>SUM('Obec - Šonov (3)'!J30:J30)</f>
        <v>2663.902</v>
      </c>
    </row>
    <row r="16" spans="1:4" ht="12.75">
      <c r="A16" s="4" t="s">
        <v>87</v>
      </c>
      <c r="B16" s="4" t="s">
        <v>106</v>
      </c>
      <c r="C16" s="4" t="s">
        <v>100</v>
      </c>
      <c r="D16" s="5">
        <f>SUM('U kostela (4)'!J9:J9)</f>
        <v>934.882</v>
      </c>
    </row>
    <row r="17" spans="1:4" ht="12.75">
      <c r="A17" s="4" t="s">
        <v>87</v>
      </c>
      <c r="B17" s="4" t="s">
        <v>106</v>
      </c>
      <c r="C17" s="4" t="s">
        <v>103</v>
      </c>
      <c r="D17" s="5">
        <f>SUM('U kostela (4)'!J11:J11)</f>
        <v>19411.65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  <col min="7" max="7" width="11.28125" style="0" bestFit="1" customWidth="1"/>
    <col min="10" max="10" width="11.28125" style="0" bestFit="1" customWidth="1"/>
  </cols>
  <sheetData>
    <row r="1" spans="1:10" ht="12.75">
      <c r="A1" s="29" t="s">
        <v>79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81</v>
      </c>
    </row>
    <row r="3" spans="1:2" ht="12.75">
      <c r="A3" s="4" t="s">
        <v>73</v>
      </c>
      <c r="B3" s="25">
        <f>SUM(J6:J16)</f>
        <v>37926.14140320057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86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5" t="s">
        <v>14</v>
      </c>
      <c r="B8" s="16"/>
      <c r="D8" s="16"/>
      <c r="G8" s="16"/>
      <c r="J8" s="17"/>
    </row>
    <row r="9" spans="1:10" ht="12.75">
      <c r="A9" s="18" t="s">
        <v>9</v>
      </c>
      <c r="B9" s="19" t="s">
        <v>10</v>
      </c>
      <c r="C9" s="2">
        <v>1</v>
      </c>
      <c r="D9" s="20">
        <v>1</v>
      </c>
      <c r="E9" s="21">
        <v>0</v>
      </c>
      <c r="F9" s="21">
        <v>0</v>
      </c>
      <c r="G9" s="22">
        <f>CENIK!C15*D9*C9</f>
        <v>60.5</v>
      </c>
      <c r="H9" s="5">
        <f>CENIK!D15*E9*C9</f>
        <v>0</v>
      </c>
      <c r="I9" s="5">
        <f>CENIK!E15*F9*C9</f>
        <v>0</v>
      </c>
      <c r="J9" s="23">
        <f>G9+H9+I9</f>
        <v>60.5</v>
      </c>
    </row>
    <row r="10" spans="1:10" ht="12.75">
      <c r="A10" s="15" t="s">
        <v>30</v>
      </c>
      <c r="B10" s="16"/>
      <c r="D10" s="16"/>
      <c r="G10" s="16"/>
      <c r="J10" s="17"/>
    </row>
    <row r="11" spans="1:10" ht="12.75">
      <c r="A11" s="18" t="s">
        <v>28</v>
      </c>
      <c r="B11" s="19" t="s">
        <v>29</v>
      </c>
      <c r="C11" s="2">
        <v>2</v>
      </c>
      <c r="D11" s="20">
        <v>402.032301066674</v>
      </c>
      <c r="E11" s="21">
        <v>0</v>
      </c>
      <c r="F11" s="21">
        <v>0</v>
      </c>
      <c r="G11" s="22">
        <f>CENIK!C41*D11*C11</f>
        <v>31358.519483200573</v>
      </c>
      <c r="H11" s="5">
        <f>CENIK!D41*E11*C11</f>
        <v>0</v>
      </c>
      <c r="I11" s="5">
        <f>CENIK!E41*F11*C11</f>
        <v>0</v>
      </c>
      <c r="J11" s="23">
        <f>G11+H11+I11</f>
        <v>31358.519483200573</v>
      </c>
    </row>
    <row r="12" spans="1:10" ht="12.75">
      <c r="A12" s="15" t="s">
        <v>65</v>
      </c>
      <c r="B12" s="16"/>
      <c r="D12" s="16"/>
      <c r="G12" s="16"/>
      <c r="J12" s="17"/>
    </row>
    <row r="13" spans="1:10" ht="12.75">
      <c r="A13" s="18" t="s">
        <v>66</v>
      </c>
      <c r="B13" s="19" t="s">
        <v>34</v>
      </c>
      <c r="C13" s="2">
        <v>1</v>
      </c>
      <c r="D13" s="20">
        <v>641.728</v>
      </c>
      <c r="E13" s="21">
        <v>0</v>
      </c>
      <c r="F13" s="21">
        <v>0</v>
      </c>
      <c r="G13" s="22">
        <f>CENIK!C101*D13*C13</f>
        <v>1373.29792</v>
      </c>
      <c r="H13" s="5">
        <f>CENIK!D101*E13*C13</f>
        <v>0</v>
      </c>
      <c r="I13" s="5">
        <f>CENIK!E101*F13*C13</f>
        <v>0</v>
      </c>
      <c r="J13" s="23">
        <f>G13+H13+I13</f>
        <v>1373.29792</v>
      </c>
    </row>
    <row r="14" spans="1:10" ht="12.75">
      <c r="A14" s="18" t="s">
        <v>67</v>
      </c>
      <c r="B14" s="19" t="s">
        <v>34</v>
      </c>
      <c r="C14" s="2">
        <v>5</v>
      </c>
      <c r="D14" s="20">
        <v>641.728</v>
      </c>
      <c r="E14" s="21">
        <v>0</v>
      </c>
      <c r="F14" s="21">
        <v>0</v>
      </c>
      <c r="G14" s="22">
        <f>CENIK!C102*D14*C14</f>
        <v>5133.824</v>
      </c>
      <c r="H14" s="5">
        <f>CENIK!D102*E14*C14</f>
        <v>0</v>
      </c>
      <c r="I14" s="5">
        <f>CENIK!E102*F14*C14</f>
        <v>0</v>
      </c>
      <c r="J14" s="23">
        <f>G14+H14+I14</f>
        <v>5133.824</v>
      </c>
    </row>
    <row r="15" spans="1:10" ht="12.75">
      <c r="A15" s="12" t="s">
        <v>92</v>
      </c>
      <c r="B15" s="13"/>
      <c r="C15" s="13"/>
      <c r="D15" s="13"/>
      <c r="E15" s="13"/>
      <c r="F15" s="13"/>
      <c r="G15" s="13"/>
      <c r="H15" s="13"/>
      <c r="I15" s="13"/>
      <c r="J15" s="14"/>
    </row>
    <row r="16" spans="1:10" ht="12.75">
      <c r="A16" s="24"/>
      <c r="B16" s="24"/>
      <c r="C16" s="24"/>
      <c r="D16" s="24"/>
      <c r="E16" s="24"/>
      <c r="F16" s="24"/>
      <c r="G16" s="24"/>
      <c r="H16" s="24"/>
      <c r="I16" s="24"/>
      <c r="J16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</cols>
  <sheetData>
    <row r="1" spans="1:10" ht="12.75">
      <c r="A1" s="29" t="s">
        <v>93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81</v>
      </c>
    </row>
    <row r="3" spans="1:2" ht="12.75">
      <c r="A3" s="4" t="s">
        <v>73</v>
      </c>
      <c r="B3" s="25">
        <f>SUM(J6:J9)</f>
        <v>0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86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2" t="s">
        <v>92</v>
      </c>
      <c r="B8" s="13"/>
      <c r="C8" s="13"/>
      <c r="D8" s="13"/>
      <c r="E8" s="13"/>
      <c r="F8" s="13"/>
      <c r="G8" s="13"/>
      <c r="H8" s="13"/>
      <c r="I8" s="13"/>
      <c r="J8" s="14"/>
    </row>
    <row r="9" spans="1:10" ht="12.75">
      <c r="A9" s="24"/>
      <c r="B9" s="24"/>
      <c r="C9" s="24"/>
      <c r="D9" s="24"/>
      <c r="E9" s="24"/>
      <c r="F9" s="24"/>
      <c r="G9" s="24"/>
      <c r="H9" s="24"/>
      <c r="I9" s="24"/>
      <c r="J9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5.8515625" style="0" bestFit="1" customWidth="1"/>
    <col min="2" max="2" width="23.421875" style="0" customWidth="1"/>
    <col min="7" max="7" width="12.28125" style="0" bestFit="1" customWidth="1"/>
    <col min="8" max="9" width="11.28125" style="0" bestFit="1" customWidth="1"/>
    <col min="10" max="10" width="12.28125" style="0" bestFit="1" customWidth="1"/>
  </cols>
  <sheetData>
    <row r="1" spans="1:10" ht="12.75">
      <c r="A1" s="29" t="s">
        <v>94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81</v>
      </c>
    </row>
    <row r="3" spans="1:2" ht="12.75">
      <c r="A3" s="4" t="s">
        <v>73</v>
      </c>
      <c r="B3" s="25">
        <f>SUM(J6:J32)</f>
        <v>459802.7902922825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86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5" t="s">
        <v>11</v>
      </c>
      <c r="B8" s="16"/>
      <c r="D8" s="16"/>
      <c r="G8" s="16"/>
      <c r="J8" s="17"/>
    </row>
    <row r="9" spans="1:10" ht="12.75">
      <c r="A9" s="18" t="s">
        <v>9</v>
      </c>
      <c r="B9" s="19" t="s">
        <v>10</v>
      </c>
      <c r="C9" s="2">
        <v>1</v>
      </c>
      <c r="D9" s="20">
        <v>3</v>
      </c>
      <c r="E9" s="21">
        <v>2</v>
      </c>
      <c r="F9" s="21">
        <v>0</v>
      </c>
      <c r="G9" s="22">
        <f>CENIK!C9*D9*C9</f>
        <v>181.5</v>
      </c>
      <c r="H9" s="5">
        <f>CENIK!D9*E9*C9</f>
        <v>121</v>
      </c>
      <c r="I9" s="5">
        <f>CENIK!E9*F9*C9</f>
        <v>0</v>
      </c>
      <c r="J9" s="23">
        <f>G9+H9+I9</f>
        <v>302.5</v>
      </c>
    </row>
    <row r="10" spans="1:10" ht="12.75">
      <c r="A10" s="15" t="s">
        <v>12</v>
      </c>
      <c r="B10" s="16"/>
      <c r="D10" s="16"/>
      <c r="G10" s="16"/>
      <c r="J10" s="17"/>
    </row>
    <row r="11" spans="1:10" ht="12.75">
      <c r="A11" s="18" t="s">
        <v>9</v>
      </c>
      <c r="B11" s="19" t="s">
        <v>10</v>
      </c>
      <c r="C11" s="2">
        <v>1</v>
      </c>
      <c r="D11" s="20">
        <v>3</v>
      </c>
      <c r="E11" s="21">
        <v>5</v>
      </c>
      <c r="F11" s="21">
        <v>0</v>
      </c>
      <c r="G11" s="22">
        <f>CENIK!C11*D11*C11</f>
        <v>181.5</v>
      </c>
      <c r="H11" s="5">
        <f>CENIK!D11*E11*C11</f>
        <v>302.5</v>
      </c>
      <c r="I11" s="5">
        <f>CENIK!E11*F11*C11</f>
        <v>0</v>
      </c>
      <c r="J11" s="23">
        <f>G11+H11+I11</f>
        <v>484</v>
      </c>
    </row>
    <row r="12" spans="1:10" ht="12.75">
      <c r="A12" s="15" t="s">
        <v>27</v>
      </c>
      <c r="B12" s="16"/>
      <c r="D12" s="16"/>
      <c r="G12" s="16"/>
      <c r="J12" s="17"/>
    </row>
    <row r="13" spans="1:10" ht="12.75">
      <c r="A13" s="18" t="s">
        <v>28</v>
      </c>
      <c r="B13" s="19" t="s">
        <v>29</v>
      </c>
      <c r="C13" s="2">
        <v>2</v>
      </c>
      <c r="D13" s="20">
        <v>447.672558267175</v>
      </c>
      <c r="E13" s="21">
        <v>0</v>
      </c>
      <c r="F13" s="21">
        <v>0</v>
      </c>
      <c r="G13" s="22">
        <f>CENIK!C39*D13*C13</f>
        <v>34918.45954483965</v>
      </c>
      <c r="H13" s="5">
        <f>CENIK!D39*E13*C13</f>
        <v>0</v>
      </c>
      <c r="I13" s="5">
        <f>CENIK!E39*F13*C13</f>
        <v>0</v>
      </c>
      <c r="J13" s="23">
        <f>G13+H13+I13</f>
        <v>34918.45954483965</v>
      </c>
    </row>
    <row r="14" spans="1:10" ht="12.75">
      <c r="A14" s="15" t="s">
        <v>30</v>
      </c>
      <c r="B14" s="16"/>
      <c r="D14" s="16"/>
      <c r="G14" s="16"/>
      <c r="J14" s="17"/>
    </row>
    <row r="15" spans="1:10" ht="12.75">
      <c r="A15" s="18" t="s">
        <v>28</v>
      </c>
      <c r="B15" s="19" t="s">
        <v>29</v>
      </c>
      <c r="C15" s="2">
        <v>2</v>
      </c>
      <c r="D15" s="20">
        <v>1594.2659627695</v>
      </c>
      <c r="E15" s="21">
        <v>58.3309050182283</v>
      </c>
      <c r="F15" s="21">
        <v>0</v>
      </c>
      <c r="G15" s="22">
        <f>CENIK!C41*D15*C15</f>
        <v>124352.745096021</v>
      </c>
      <c r="H15" s="5">
        <f>CENIK!D41*E15*C15</f>
        <v>4549.810591421808</v>
      </c>
      <c r="I15" s="5">
        <f>CENIK!E41*F15*C15</f>
        <v>0</v>
      </c>
      <c r="J15" s="23">
        <f>G15+H15+I15</f>
        <v>128902.5556874428</v>
      </c>
    </row>
    <row r="16" spans="1:10" ht="12.75">
      <c r="A16" s="15" t="s">
        <v>36</v>
      </c>
      <c r="B16" s="16"/>
      <c r="D16" s="16"/>
      <c r="G16" s="16"/>
      <c r="J16" s="17"/>
    </row>
    <row r="17" spans="1:10" ht="12.75">
      <c r="A17" s="18" t="s">
        <v>33</v>
      </c>
      <c r="B17" s="19" t="s">
        <v>34</v>
      </c>
      <c r="C17" s="2">
        <v>1</v>
      </c>
      <c r="D17" s="20">
        <v>0</v>
      </c>
      <c r="E17" s="21">
        <v>0</v>
      </c>
      <c r="F17" s="21">
        <v>56.2438</v>
      </c>
      <c r="G17" s="22">
        <f>CENIK!C49*D17*C17</f>
        <v>0</v>
      </c>
      <c r="H17" s="5">
        <f>CENIK!D49*E17*C17</f>
        <v>0</v>
      </c>
      <c r="I17" s="5">
        <f>CENIK!E49*F17*C17</f>
        <v>1743.5578</v>
      </c>
      <c r="J17" s="23">
        <f>G17+H17+I17</f>
        <v>1743.5578</v>
      </c>
    </row>
    <row r="18" spans="1:10" ht="12.75">
      <c r="A18" s="15" t="s">
        <v>37</v>
      </c>
      <c r="B18" s="16"/>
      <c r="D18" s="16"/>
      <c r="G18" s="16"/>
      <c r="J18" s="17"/>
    </row>
    <row r="19" spans="1:10" ht="12.75">
      <c r="A19" s="18" t="s">
        <v>33</v>
      </c>
      <c r="B19" s="19" t="s">
        <v>34</v>
      </c>
      <c r="C19" s="2">
        <v>1</v>
      </c>
      <c r="D19" s="20">
        <v>45.5524</v>
      </c>
      <c r="E19" s="21">
        <v>0</v>
      </c>
      <c r="F19" s="21">
        <v>15.9956</v>
      </c>
      <c r="G19" s="22">
        <f>CENIK!C51*D19*C19</f>
        <v>1867.6484</v>
      </c>
      <c r="H19" s="5">
        <f>CENIK!D51*E19*C19</f>
        <v>0</v>
      </c>
      <c r="I19" s="5">
        <f>CENIK!E51*F19*C19</f>
        <v>655.8196</v>
      </c>
      <c r="J19" s="23">
        <f>G19+H19+I19</f>
        <v>2523.468</v>
      </c>
    </row>
    <row r="20" spans="1:10" ht="12.75">
      <c r="A20" s="15" t="s">
        <v>38</v>
      </c>
      <c r="B20" s="16"/>
      <c r="D20" s="16"/>
      <c r="G20" s="16"/>
      <c r="J20" s="17"/>
    </row>
    <row r="21" spans="1:10" ht="12.75">
      <c r="A21" s="18" t="s">
        <v>33</v>
      </c>
      <c r="B21" s="19" t="s">
        <v>34</v>
      </c>
      <c r="C21" s="2">
        <v>1</v>
      </c>
      <c r="D21" s="20">
        <v>24.9318</v>
      </c>
      <c r="E21" s="21">
        <v>31.2394</v>
      </c>
      <c r="F21" s="21">
        <v>0</v>
      </c>
      <c r="G21" s="22">
        <f>CENIK!C53*D21*C21</f>
        <v>772.8858</v>
      </c>
      <c r="H21" s="5">
        <f>CENIK!D53*E21*C21</f>
        <v>968.4214</v>
      </c>
      <c r="I21" s="5">
        <f>CENIK!E53*F21*C21</f>
        <v>0</v>
      </c>
      <c r="J21" s="23">
        <f>G21+H21+I21</f>
        <v>1741.3072</v>
      </c>
    </row>
    <row r="22" spans="1:10" ht="12.75">
      <c r="A22" s="15" t="s">
        <v>64</v>
      </c>
      <c r="B22" s="16"/>
      <c r="D22" s="16"/>
      <c r="G22" s="16"/>
      <c r="J22" s="17"/>
    </row>
    <row r="23" spans="1:10" ht="12.75">
      <c r="A23" s="18" t="s">
        <v>33</v>
      </c>
      <c r="B23" s="19" t="s">
        <v>34</v>
      </c>
      <c r="C23" s="2">
        <v>1</v>
      </c>
      <c r="D23" s="20">
        <v>0</v>
      </c>
      <c r="E23" s="21">
        <v>249.702</v>
      </c>
      <c r="F23" s="21">
        <v>0</v>
      </c>
      <c r="G23" s="22">
        <f>CENIK!C99*D23*C23</f>
        <v>0</v>
      </c>
      <c r="H23" s="5">
        <f>CENIK!D99*E23*C23</f>
        <v>7740.762</v>
      </c>
      <c r="I23" s="5">
        <f>CENIK!E99*F23*C23</f>
        <v>0</v>
      </c>
      <c r="J23" s="23">
        <f>G23+H23+I23</f>
        <v>7740.762</v>
      </c>
    </row>
    <row r="24" spans="1:10" ht="12.75">
      <c r="A24" s="15" t="s">
        <v>65</v>
      </c>
      <c r="B24" s="16"/>
      <c r="D24" s="16"/>
      <c r="G24" s="16"/>
      <c r="J24" s="17"/>
    </row>
    <row r="25" spans="1:10" ht="12.75">
      <c r="A25" s="18" t="s">
        <v>66</v>
      </c>
      <c r="B25" s="19" t="s">
        <v>34</v>
      </c>
      <c r="C25" s="2">
        <v>1</v>
      </c>
      <c r="D25" s="20">
        <v>8436.98</v>
      </c>
      <c r="E25" s="21">
        <v>5860.9</v>
      </c>
      <c r="F25" s="21">
        <v>829.551</v>
      </c>
      <c r="G25" s="22">
        <f>CENIK!C101*D25*C25</f>
        <v>18055.1372</v>
      </c>
      <c r="H25" s="5">
        <f>CENIK!D101*E25*C25</f>
        <v>12718.152999999998</v>
      </c>
      <c r="I25" s="5">
        <f>CENIK!E101*F25*C25</f>
        <v>2455.47096</v>
      </c>
      <c r="J25" s="23">
        <f>G25+H25+I25</f>
        <v>33228.76116</v>
      </c>
    </row>
    <row r="26" spans="1:10" ht="12.75">
      <c r="A26" s="18" t="s">
        <v>67</v>
      </c>
      <c r="B26" s="19" t="s">
        <v>34</v>
      </c>
      <c r="C26" s="2">
        <v>5</v>
      </c>
      <c r="D26" s="20">
        <v>8436.98</v>
      </c>
      <c r="E26" s="21">
        <v>5860.9</v>
      </c>
      <c r="F26" s="21">
        <v>829.551</v>
      </c>
      <c r="G26" s="22">
        <f>CENIK!C102*D26*C26</f>
        <v>67495.84</v>
      </c>
      <c r="H26" s="5">
        <f>CENIK!D102*E26*C26</f>
        <v>64176.854999999996</v>
      </c>
      <c r="I26" s="5">
        <f>CENIK!E102*F26*C26</f>
        <v>11530.7589</v>
      </c>
      <c r="J26" s="23">
        <f>G26+H26+I26</f>
        <v>143203.45390000002</v>
      </c>
    </row>
    <row r="27" spans="1:10" ht="12.75">
      <c r="A27" s="15" t="s">
        <v>68</v>
      </c>
      <c r="B27" s="16"/>
      <c r="D27" s="16"/>
      <c r="G27" s="16"/>
      <c r="J27" s="17"/>
    </row>
    <row r="28" spans="1:10" ht="12.75">
      <c r="A28" s="18" t="s">
        <v>67</v>
      </c>
      <c r="B28" s="19" t="s">
        <v>34</v>
      </c>
      <c r="C28" s="2">
        <v>5</v>
      </c>
      <c r="D28" s="20">
        <v>9936.71</v>
      </c>
      <c r="E28" s="21">
        <v>4738.45</v>
      </c>
      <c r="F28" s="21">
        <v>261.538</v>
      </c>
      <c r="G28" s="22">
        <f>CENIK!C104*D28*C28</f>
        <v>64588.615</v>
      </c>
      <c r="H28" s="5">
        <f>CENIK!D104*E28*C28</f>
        <v>35538.375</v>
      </c>
      <c r="I28" s="5">
        <f>CENIK!E104*F28*C28</f>
        <v>2223.073</v>
      </c>
      <c r="J28" s="23">
        <f>G28+H28+I28</f>
        <v>102350.063</v>
      </c>
    </row>
    <row r="29" spans="1:10" ht="12.75">
      <c r="A29" s="15" t="s">
        <v>71</v>
      </c>
      <c r="B29" s="16"/>
      <c r="D29" s="16"/>
      <c r="G29" s="16"/>
      <c r="J29" s="17"/>
    </row>
    <row r="30" spans="1:10" ht="12.75">
      <c r="A30" s="18" t="s">
        <v>67</v>
      </c>
      <c r="B30" s="19" t="s">
        <v>34</v>
      </c>
      <c r="C30" s="2">
        <v>5</v>
      </c>
      <c r="D30" s="20">
        <v>0</v>
      </c>
      <c r="E30" s="21">
        <v>239.817</v>
      </c>
      <c r="F30" s="21">
        <v>101.797</v>
      </c>
      <c r="G30" s="22">
        <f>CENIK!C110*D30*C30</f>
        <v>0</v>
      </c>
      <c r="H30" s="5">
        <f>CENIK!D110*E30*C30</f>
        <v>1798.6275</v>
      </c>
      <c r="I30" s="5">
        <f>CENIK!E110*F30*C30</f>
        <v>865.2745</v>
      </c>
      <c r="J30" s="23">
        <f>G30+H30+I30</f>
        <v>2663.902</v>
      </c>
    </row>
    <row r="31" spans="1:10" ht="12.75">
      <c r="A31" s="12" t="s">
        <v>92</v>
      </c>
      <c r="B31" s="13"/>
      <c r="C31" s="13"/>
      <c r="D31" s="13"/>
      <c r="E31" s="13"/>
      <c r="F31" s="13"/>
      <c r="G31" s="13"/>
      <c r="H31" s="13"/>
      <c r="I31" s="13"/>
      <c r="J31" s="14"/>
    </row>
    <row r="32" spans="1:10" ht="12.75">
      <c r="A32" s="24"/>
      <c r="B32" s="24"/>
      <c r="C32" s="24"/>
      <c r="D32" s="24"/>
      <c r="E32" s="24"/>
      <c r="F32" s="24"/>
      <c r="G32" s="24"/>
      <c r="H32" s="24"/>
      <c r="I32" s="24"/>
      <c r="J32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3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  <col min="8" max="8" width="11.28125" style="0" bestFit="1" customWidth="1"/>
    <col min="10" max="10" width="11.28125" style="0" bestFit="1" customWidth="1"/>
  </cols>
  <sheetData>
    <row r="1" spans="1:10" ht="12.75">
      <c r="A1" s="29" t="s">
        <v>105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81</v>
      </c>
    </row>
    <row r="3" spans="1:2" ht="12.75">
      <c r="A3" s="4" t="s">
        <v>73</v>
      </c>
      <c r="B3" s="25">
        <f>SUM(J6:J13)</f>
        <v>20346.532000000003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86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5" t="s">
        <v>37</v>
      </c>
      <c r="B8" s="16"/>
      <c r="D8" s="16"/>
      <c r="G8" s="16"/>
      <c r="J8" s="17"/>
    </row>
    <row r="9" spans="1:10" ht="12.75">
      <c r="A9" s="18" t="s">
        <v>33</v>
      </c>
      <c r="B9" s="19" t="s">
        <v>34</v>
      </c>
      <c r="C9" s="2">
        <v>1</v>
      </c>
      <c r="D9" s="20">
        <v>22.802</v>
      </c>
      <c r="E9" s="21">
        <v>0</v>
      </c>
      <c r="F9" s="21">
        <v>0</v>
      </c>
      <c r="G9" s="22">
        <f>CENIK!C51*D9*C9</f>
        <v>934.882</v>
      </c>
      <c r="H9" s="5">
        <f>CENIK!D51*E9*C9</f>
        <v>0</v>
      </c>
      <c r="I9" s="5">
        <f>CENIK!E51*F9*C9</f>
        <v>0</v>
      </c>
      <c r="J9" s="23">
        <f>G9+H9+I9</f>
        <v>934.882</v>
      </c>
    </row>
    <row r="10" spans="1:10" ht="12.75">
      <c r="A10" s="15" t="s">
        <v>68</v>
      </c>
      <c r="B10" s="16"/>
      <c r="D10" s="16"/>
      <c r="G10" s="16"/>
      <c r="J10" s="17"/>
    </row>
    <row r="11" spans="1:10" ht="12.75">
      <c r="A11" s="18" t="s">
        <v>67</v>
      </c>
      <c r="B11" s="19" t="s">
        <v>34</v>
      </c>
      <c r="C11" s="2">
        <v>5</v>
      </c>
      <c r="D11" s="20">
        <v>0</v>
      </c>
      <c r="E11" s="21">
        <v>2588.22</v>
      </c>
      <c r="F11" s="21">
        <v>0</v>
      </c>
      <c r="G11" s="22">
        <f>CENIK!C104*D11*C11</f>
        <v>0</v>
      </c>
      <c r="H11" s="5">
        <f>CENIK!D104*E11*C11</f>
        <v>19411.65</v>
      </c>
      <c r="I11" s="5">
        <f>CENIK!E104*F11*C11</f>
        <v>0</v>
      </c>
      <c r="J11" s="23">
        <f>G11+H11+I11</f>
        <v>19411.65</v>
      </c>
    </row>
    <row r="12" spans="1:10" ht="12.75">
      <c r="A12" s="12" t="s">
        <v>92</v>
      </c>
      <c r="B12" s="13"/>
      <c r="C12" s="13"/>
      <c r="D12" s="13"/>
      <c r="E12" s="13"/>
      <c r="F12" s="13"/>
      <c r="G12" s="13"/>
      <c r="H12" s="13"/>
      <c r="I12" s="13"/>
      <c r="J12" s="14"/>
    </row>
    <row r="13" spans="1:10" ht="12.75">
      <c r="A13" s="24"/>
      <c r="B13" s="24"/>
      <c r="C13" s="24"/>
      <c r="D13" s="24"/>
      <c r="E13" s="24"/>
      <c r="F13" s="24"/>
      <c r="G13" s="24"/>
      <c r="H13" s="24"/>
      <c r="I13" s="24"/>
      <c r="J13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Kaderková</cp:lastModifiedBy>
  <dcterms:modified xsi:type="dcterms:W3CDTF">2021-08-02T06:51:03Z</dcterms:modified>
  <cp:category/>
  <cp:version/>
  <cp:contentType/>
  <cp:contentStatus/>
</cp:coreProperties>
</file>