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firstSheet="11" activeTab="15"/>
  </bookViews>
  <sheets>
    <sheet name="CENIK" sheetId="1" r:id="rId1"/>
    <sheet name="PLOCHY" sheetId="2" r:id="rId2"/>
    <sheet name="SOUCTY" sheetId="3" r:id="rId3"/>
    <sheet name="ČOV (1)" sheetId="4" r:id="rId4"/>
    <sheet name="Dětské hřiště (2)" sheetId="5" r:id="rId5"/>
    <sheet name="Dolní Adršpach (3)" sheetId="6" r:id="rId6"/>
    <sheet name="Horní Adršpach (4)" sheetId="7" r:id="rId7"/>
    <sheet name="Hřbitov - Horní Adršpach (5)" sheetId="8" r:id="rId8"/>
    <sheet name="Infocentrum (6)" sheetId="9" r:id="rId9"/>
    <sheet name="k nádraží (7)" sheetId="10" r:id="rId10"/>
    <sheet name="MŠ - Horní Adršpach (8)" sheetId="11" r:id="rId11"/>
    <sheet name="Od parkoviště ke vstupu d (9)" sheetId="12" r:id="rId12"/>
    <sheet name="Odpočinkové místo vedle h (10)" sheetId="13" r:id="rId13"/>
    <sheet name="Park - Horní Adršpach (11)" sheetId="14" r:id="rId14"/>
    <sheet name="Parkoviště - hlavní (12)" sheetId="15" r:id="rId15"/>
    <sheet name="Sportovní areál (13)" sheetId="16" r:id="rId16"/>
  </sheets>
  <definedNames/>
  <calcPr fullCalcOnLoad="1"/>
</workbook>
</file>

<file path=xl/sharedStrings.xml><?xml version="1.0" encoding="utf-8"?>
<sst xmlns="http://schemas.openxmlformats.org/spreadsheetml/2006/main" count="713" uniqueCount="130">
  <si>
    <t>Jednotkový ceník</t>
  </si>
  <si>
    <t>Jednotková cena</t>
  </si>
  <si>
    <t>Celkové množství</t>
  </si>
  <si>
    <t>Celkové množství s opak.</t>
  </si>
  <si>
    <t>jednotka</t>
  </si>
  <si>
    <t>do 1:5</t>
  </si>
  <si>
    <t>1:5 - 1:2</t>
  </si>
  <si>
    <t>nad 1:2</t>
  </si>
  <si>
    <t>10200 - solitérní keř</t>
  </si>
  <si>
    <t>Řez keřů netrnitých průklestem</t>
  </si>
  <si>
    <t>kus</t>
  </si>
  <si>
    <t>10201 - solitérní keř listnatý</t>
  </si>
  <si>
    <t>10202 - solitérní keř jehličnatý</t>
  </si>
  <si>
    <t>10203 - keř jehličnatý tvarovaný</t>
  </si>
  <si>
    <t>10206 - keř listnatý tvarovaný</t>
  </si>
  <si>
    <t>10300 - mobilní zeleň</t>
  </si>
  <si>
    <t>Doplnění zeminy nebo substrátu do 10 cm</t>
  </si>
  <si>
    <t>Odplevelení výsadeb</t>
  </si>
  <si>
    <t>Příplatek k odplevelení za odplevelení v nádobách</t>
  </si>
  <si>
    <t>Příplatek k zalití rostlin</t>
  </si>
  <si>
    <t>Zalitií rostlin</t>
  </si>
  <si>
    <t>10301 - mobilní zeleň dočasná</t>
  </si>
  <si>
    <t>Příplatek za výsadbu do nádob</t>
  </si>
  <si>
    <t>Příplatek za zrušení výsadeb z nádob</t>
  </si>
  <si>
    <t>Výsadba květin (4ks/nádoba)</t>
  </si>
  <si>
    <t>Zrušení květinových výsadeb (4ks/nádoba)</t>
  </si>
  <si>
    <t>10302 - mobilní zeleň trvalá</t>
  </si>
  <si>
    <t>20101 - živý plot tvarovaný listnatý</t>
  </si>
  <si>
    <t>Řez živých plotů</t>
  </si>
  <si>
    <t>povrch</t>
  </si>
  <si>
    <t>20102 - živý plot tvarovaný jehličnatý</t>
  </si>
  <si>
    <t>20103 - živý plot tvarovaný smíšený</t>
  </si>
  <si>
    <t>20201 - živý plot netvarovaný listnatý</t>
  </si>
  <si>
    <t>Průklest keře</t>
  </si>
  <si>
    <t>plocha</t>
  </si>
  <si>
    <t>20202 - živý plot netvarovaný jehličnatý</t>
  </si>
  <si>
    <t>20300 - plocha keřů</t>
  </si>
  <si>
    <t>20301 - plocha keřů listnatá</t>
  </si>
  <si>
    <t>20302 - plocha keřů jehličnatá</t>
  </si>
  <si>
    <t>20303 - plocha keřů smíšená</t>
  </si>
  <si>
    <t>20304 - plocha keřů jehličnatá tvarovaná</t>
  </si>
  <si>
    <t>Tvarovací řez</t>
  </si>
  <si>
    <t>20305 - plocha keřů smíšená tvarovaná</t>
  </si>
  <si>
    <t>20306 - plocha keřů listnatá tvarovaná</t>
  </si>
  <si>
    <t>20310 - skupina keřů s podrostem trávníku</t>
  </si>
  <si>
    <t>Pokosení porostu s odstraněním pokosené hmoty</t>
  </si>
  <si>
    <t>20311 - skupina keřů listnatá s podrostem trávníku</t>
  </si>
  <si>
    <t>20312 - skupina keřů jehličnatá s podrostem trávníku</t>
  </si>
  <si>
    <t>20313 - skupina keřů smíšená s podrostem trávníku</t>
  </si>
  <si>
    <t>20800 - záhon trvalek</t>
  </si>
  <si>
    <t>Dosadba uhynulých trvalek - do 50% ztrát</t>
  </si>
  <si>
    <t>Odplevelení s nakypřením + odpíchnutí okrajů</t>
  </si>
  <si>
    <t>Zálivka rostlin 10 l/m2</t>
  </si>
  <si>
    <t>20803 - záhon</t>
  </si>
  <si>
    <t>20804 - záhon s kapradinami</t>
  </si>
  <si>
    <t>20805 - záhon s okrasnými travami</t>
  </si>
  <si>
    <t>20900 - záhon růží</t>
  </si>
  <si>
    <t>Jarní řez (4ks/m2)</t>
  </si>
  <si>
    <t>Odplevelení s nakypřením včetně odpichnutí okrajů, včetně odstranění odkvetlých částí</t>
  </si>
  <si>
    <t>Vypletí bez odkopávky + odstranění odkvetlých částí</t>
  </si>
  <si>
    <t>21700 - skupina stromů s podrostem trávníku</t>
  </si>
  <si>
    <t>21701 - skupina stromů s podrostem trávníku listnatá</t>
  </si>
  <si>
    <t>21702 - skupina stromů s podrostem trávníku jehličnatá</t>
  </si>
  <si>
    <t>21703 - skupina stromů s podrostem trávníku smíšená</t>
  </si>
  <si>
    <t>21800 - skupina stromů s podrostem keřů</t>
  </si>
  <si>
    <t>50200 - parkový</t>
  </si>
  <si>
    <t>Jarní vyhrabání</t>
  </si>
  <si>
    <t>Pokos se sběrem</t>
  </si>
  <si>
    <t>50300 - luční</t>
  </si>
  <si>
    <t>50400 - hřišťový</t>
  </si>
  <si>
    <t>Podzimní vyhrabání</t>
  </si>
  <si>
    <t>50500 - extenzivní</t>
  </si>
  <si>
    <t>Seznam ploch a přehled ceny údržby za plochu</t>
  </si>
  <si>
    <t>Cena celkem:</t>
  </si>
  <si>
    <t>Plocha</t>
  </si>
  <si>
    <t>Cena údržby</t>
  </si>
  <si>
    <t>Skupina ploch</t>
  </si>
  <si>
    <t>Typ prvku</t>
  </si>
  <si>
    <t>Cena</t>
  </si>
  <si>
    <t>Základní plocha: ČOV</t>
  </si>
  <si>
    <t>Intezitní třída plochy:</t>
  </si>
  <si>
    <t xml:space="preserve">3 - Nízké nároky na péči </t>
  </si>
  <si>
    <t>množství</t>
  </si>
  <si>
    <t>cena</t>
  </si>
  <si>
    <t>opakování</t>
  </si>
  <si>
    <t>Intenzitní třída 1</t>
  </si>
  <si>
    <t>Intenzitní třída 2</t>
  </si>
  <si>
    <t>Intenzitní třída 3</t>
  </si>
  <si>
    <t>Horní Adršpach</t>
  </si>
  <si>
    <t>ČOV</t>
  </si>
  <si>
    <t>50200</t>
  </si>
  <si>
    <t>50300</t>
  </si>
  <si>
    <t>Základní plocha: Dětské hřiště</t>
  </si>
  <si>
    <t xml:space="preserve">2 - Průměrné nároky na péči </t>
  </si>
  <si>
    <t>Dětské hřiště</t>
  </si>
  <si>
    <t>Základní plocha: Dolní Adršpach</t>
  </si>
  <si>
    <t>Dolní Adršpach</t>
  </si>
  <si>
    <t>20301</t>
  </si>
  <si>
    <t>Základní plocha: Horní Adršpach</t>
  </si>
  <si>
    <t>10200</t>
  </si>
  <si>
    <t>10201</t>
  </si>
  <si>
    <t>10202</t>
  </si>
  <si>
    <t>20101</t>
  </si>
  <si>
    <t>20102</t>
  </si>
  <si>
    <t>20103</t>
  </si>
  <si>
    <t>20201</t>
  </si>
  <si>
    <t>20803</t>
  </si>
  <si>
    <t>21800</t>
  </si>
  <si>
    <t>Základní plocha: Hřbitov - Horní Adršpach</t>
  </si>
  <si>
    <t>Hřbitov - Horní Adršpach</t>
  </si>
  <si>
    <t>20303</t>
  </si>
  <si>
    <t>Základní plocha: Infocentrum</t>
  </si>
  <si>
    <t>Základní plocha: k nádraží</t>
  </si>
  <si>
    <t xml:space="preserve">1 - Mimořádné nároky na péči </t>
  </si>
  <si>
    <t>Základní plocha: MŠ - Horní Adršpach</t>
  </si>
  <si>
    <t>MŠ - Horní Adršpach</t>
  </si>
  <si>
    <t>Základní plocha: Od parkoviště ke vstupu do skalního města</t>
  </si>
  <si>
    <t>Základní plocha: Odpočinkové místo vedle hlavního parkoviště</t>
  </si>
  <si>
    <t>Základní plocha: Park - Horní Adršpach</t>
  </si>
  <si>
    <t>Park - Horní Adršpach</t>
  </si>
  <si>
    <t>Základní plocha: Parkoviště - hlavní</t>
  </si>
  <si>
    <t>Základní plocha: Sportovní areál</t>
  </si>
  <si>
    <t>Sportovní areál</t>
  </si>
  <si>
    <t>50400</t>
  </si>
  <si>
    <t>Infocentrum</t>
  </si>
  <si>
    <t>k nádraží</t>
  </si>
  <si>
    <t>Od parkoviště ke vstupu do skalního města</t>
  </si>
  <si>
    <t>Odpočinkové místo vedle hlavního parkoviště</t>
  </si>
  <si>
    <t>Parkoviště - hlavní</t>
  </si>
  <si>
    <t>Typ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</si>
</sst>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&quot; Kč&quot;"/>
  </numFmts>
  <fonts count="37">
    <font>
      <sz val="10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20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15" xfId="0" applyNumberFormat="1" applyFont="1" applyFill="1" applyBorder="1" applyAlignment="1" applyProtection="1">
      <alignment/>
      <protection/>
    </xf>
    <xf numFmtId="164" fontId="2" fillId="33" borderId="16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164" fontId="1" fillId="33" borderId="14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33" borderId="14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2</xdr:col>
      <xdr:colOff>333375</xdr:colOff>
      <xdr:row>30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2</xdr:col>
      <xdr:colOff>333375</xdr:colOff>
      <xdr:row>41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2</xdr:col>
      <xdr:colOff>333375</xdr:colOff>
      <xdr:row>39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2</xdr:col>
      <xdr:colOff>333375</xdr:colOff>
      <xdr:row>29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431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2</xdr:col>
      <xdr:colOff>333375</xdr:colOff>
      <xdr:row>33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0</xdr:rowOff>
    </xdr:from>
    <xdr:to>
      <xdr:col>2</xdr:col>
      <xdr:colOff>333375</xdr:colOff>
      <xdr:row>53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333375</xdr:colOff>
      <xdr:row>37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2</xdr:col>
      <xdr:colOff>333375</xdr:colOff>
      <xdr:row>35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2</xdr:col>
      <xdr:colOff>333375</xdr:colOff>
      <xdr:row>26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1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9.8515625" style="0" bestFit="1" customWidth="1"/>
    <col min="3" max="5" width="8.8515625" style="0" bestFit="1" customWidth="1"/>
    <col min="6" max="7" width="12.00390625" style="0" bestFit="1" customWidth="1"/>
    <col min="9" max="10" width="12.00390625" style="0" bestFit="1" customWidth="1"/>
    <col min="11" max="11" width="9.00390625" style="0" customWidth="1"/>
  </cols>
  <sheetData>
    <row r="1" spans="1:11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4" spans="3:11" ht="12.75">
      <c r="C4" s="28" t="s">
        <v>1</v>
      </c>
      <c r="D4" s="28"/>
      <c r="E4" s="28"/>
      <c r="F4" s="28" t="s">
        <v>2</v>
      </c>
      <c r="G4" s="28"/>
      <c r="H4" s="28"/>
      <c r="I4" s="28" t="s">
        <v>3</v>
      </c>
      <c r="J4" s="28"/>
      <c r="K4" s="28"/>
    </row>
    <row r="5" spans="2:11" ht="12.75">
      <c r="B5" s="2" t="s">
        <v>4</v>
      </c>
      <c r="C5" s="2" t="s">
        <v>5</v>
      </c>
      <c r="D5" s="2" t="s">
        <v>6</v>
      </c>
      <c r="E5" s="2" t="s">
        <v>7</v>
      </c>
      <c r="F5" s="2" t="s">
        <v>5</v>
      </c>
      <c r="G5" s="2" t="s">
        <v>6</v>
      </c>
      <c r="H5" s="2" t="s">
        <v>7</v>
      </c>
      <c r="I5" s="2" t="s">
        <v>5</v>
      </c>
      <c r="J5" s="2" t="s">
        <v>6</v>
      </c>
      <c r="K5" s="2" t="s">
        <v>7</v>
      </c>
    </row>
    <row r="6" ht="12.75">
      <c r="A6" s="3" t="s">
        <v>8</v>
      </c>
    </row>
    <row r="7" spans="1:11" ht="12.75">
      <c r="A7" s="4" t="s">
        <v>9</v>
      </c>
      <c r="B7" s="4" t="s">
        <v>10</v>
      </c>
      <c r="C7" s="5">
        <v>60.5</v>
      </c>
      <c r="D7" s="5">
        <v>60.5</v>
      </c>
      <c r="E7" s="5">
        <v>60.5</v>
      </c>
      <c r="F7" s="4">
        <v>0</v>
      </c>
      <c r="G7" s="4">
        <v>0</v>
      </c>
      <c r="H7" s="4">
        <v>3</v>
      </c>
      <c r="I7" s="4">
        <v>0</v>
      </c>
      <c r="J7" s="4">
        <v>0</v>
      </c>
      <c r="K7" s="4">
        <v>3</v>
      </c>
    </row>
    <row r="8" ht="12.75">
      <c r="A8" s="3" t="s">
        <v>11</v>
      </c>
    </row>
    <row r="9" spans="1:11" ht="12.75">
      <c r="A9" s="4" t="s">
        <v>9</v>
      </c>
      <c r="B9" s="4" t="s">
        <v>10</v>
      </c>
      <c r="C9" s="5">
        <v>60.5</v>
      </c>
      <c r="D9" s="5">
        <v>60.5</v>
      </c>
      <c r="E9" s="5">
        <v>60.5</v>
      </c>
      <c r="F9" s="4">
        <v>14</v>
      </c>
      <c r="G9" s="4">
        <v>6</v>
      </c>
      <c r="H9" s="4">
        <v>0</v>
      </c>
      <c r="I9" s="4">
        <v>14</v>
      </c>
      <c r="J9" s="4">
        <v>6</v>
      </c>
      <c r="K9" s="4">
        <v>0</v>
      </c>
    </row>
    <row r="10" ht="12.75">
      <c r="A10" s="3" t="s">
        <v>12</v>
      </c>
    </row>
    <row r="11" spans="1:11" ht="12.75">
      <c r="A11" s="4" t="s">
        <v>9</v>
      </c>
      <c r="B11" s="4" t="s">
        <v>10</v>
      </c>
      <c r="C11" s="5">
        <v>60.5</v>
      </c>
      <c r="D11" s="5">
        <v>60.5</v>
      </c>
      <c r="E11" s="5">
        <v>60.5</v>
      </c>
      <c r="F11" s="4">
        <v>7</v>
      </c>
      <c r="G11" s="4">
        <v>0</v>
      </c>
      <c r="H11" s="4">
        <v>0</v>
      </c>
      <c r="I11" s="4">
        <v>7</v>
      </c>
      <c r="J11" s="4">
        <v>0</v>
      </c>
      <c r="K11" s="4">
        <v>0</v>
      </c>
    </row>
    <row r="12" ht="12.75">
      <c r="A12" s="3" t="s">
        <v>13</v>
      </c>
    </row>
    <row r="13" spans="1:11" ht="12.75">
      <c r="A13" s="4" t="s">
        <v>9</v>
      </c>
      <c r="B13" s="4" t="s">
        <v>10</v>
      </c>
      <c r="C13" s="5">
        <v>60.5</v>
      </c>
      <c r="D13" s="5">
        <v>60.5</v>
      </c>
      <c r="E13" s="5">
        <v>60.5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ht="12.75">
      <c r="A14" s="3" t="s">
        <v>14</v>
      </c>
    </row>
    <row r="15" spans="1:11" ht="12.75">
      <c r="A15" s="4" t="s">
        <v>9</v>
      </c>
      <c r="B15" s="4" t="s">
        <v>10</v>
      </c>
      <c r="C15" s="5">
        <v>60.5</v>
      </c>
      <c r="D15" s="5">
        <v>60.5</v>
      </c>
      <c r="E15" s="5">
        <v>60.5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ht="12.75">
      <c r="A16" s="3" t="s">
        <v>15</v>
      </c>
    </row>
    <row r="17" spans="1:11" ht="12.75">
      <c r="A17" s="4" t="s">
        <v>16</v>
      </c>
      <c r="B17" s="4" t="s">
        <v>10</v>
      </c>
      <c r="C17" s="5">
        <v>17.7</v>
      </c>
      <c r="D17" s="5">
        <v>17.7</v>
      </c>
      <c r="E17" s="5">
        <v>17.7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2.75">
      <c r="A18" s="4" t="s">
        <v>17</v>
      </c>
      <c r="B18" s="4" t="s">
        <v>10</v>
      </c>
      <c r="C18" s="5">
        <v>31.2</v>
      </c>
      <c r="D18" s="5">
        <v>31.2</v>
      </c>
      <c r="E18" s="5">
        <v>31.2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2.75">
      <c r="A19" s="4" t="s">
        <v>18</v>
      </c>
      <c r="B19" s="4" t="s">
        <v>10</v>
      </c>
      <c r="C19" s="5">
        <v>23</v>
      </c>
      <c r="D19" s="5">
        <v>23</v>
      </c>
      <c r="E19" s="5">
        <v>23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2.75">
      <c r="A20" s="4" t="s">
        <v>19</v>
      </c>
      <c r="B20" s="4" t="s">
        <v>10</v>
      </c>
      <c r="C20" s="5">
        <v>21.9</v>
      </c>
      <c r="D20" s="5">
        <v>21.9</v>
      </c>
      <c r="E20" s="5">
        <v>21.9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2.75">
      <c r="A21" s="4" t="s">
        <v>20</v>
      </c>
      <c r="B21" s="4" t="s">
        <v>10</v>
      </c>
      <c r="C21" s="5">
        <v>4.6</v>
      </c>
      <c r="D21" s="5">
        <v>4.6</v>
      </c>
      <c r="E21" s="5">
        <v>4.6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ht="12.75">
      <c r="A22" s="3" t="s">
        <v>21</v>
      </c>
    </row>
    <row r="23" spans="1:11" ht="12.75">
      <c r="A23" s="4" t="s">
        <v>16</v>
      </c>
      <c r="B23" s="4" t="s">
        <v>10</v>
      </c>
      <c r="C23" s="5">
        <v>17.7</v>
      </c>
      <c r="D23" s="5">
        <v>17.7</v>
      </c>
      <c r="E23" s="5">
        <v>17.7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2.75">
      <c r="A24" s="4" t="s">
        <v>17</v>
      </c>
      <c r="B24" s="4" t="s">
        <v>10</v>
      </c>
      <c r="C24" s="5">
        <v>31.2</v>
      </c>
      <c r="D24" s="5">
        <v>31.2</v>
      </c>
      <c r="E24" s="5">
        <v>31.2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2.75">
      <c r="A25" s="4" t="s">
        <v>18</v>
      </c>
      <c r="B25" s="4" t="s">
        <v>10</v>
      </c>
      <c r="C25" s="5">
        <v>23</v>
      </c>
      <c r="D25" s="5">
        <v>23</v>
      </c>
      <c r="E25" s="5">
        <v>23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2.75">
      <c r="A26" s="4" t="s">
        <v>19</v>
      </c>
      <c r="B26" s="4" t="s">
        <v>10</v>
      </c>
      <c r="C26" s="5">
        <v>21.9</v>
      </c>
      <c r="D26" s="5">
        <v>21.9</v>
      </c>
      <c r="E26" s="5">
        <v>21.9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2.75">
      <c r="A27" s="4" t="s">
        <v>22</v>
      </c>
      <c r="B27" s="4" t="s">
        <v>10</v>
      </c>
      <c r="C27" s="5">
        <v>20</v>
      </c>
      <c r="D27" s="5">
        <v>20</v>
      </c>
      <c r="E27" s="5">
        <v>20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2.75">
      <c r="A28" s="4" t="s">
        <v>23</v>
      </c>
      <c r="B28" s="4" t="s">
        <v>10</v>
      </c>
      <c r="C28" s="5">
        <v>4</v>
      </c>
      <c r="D28" s="5">
        <v>4</v>
      </c>
      <c r="E28" s="5">
        <v>4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2.75">
      <c r="A29" s="4" t="s">
        <v>24</v>
      </c>
      <c r="B29" s="4" t="s">
        <v>10</v>
      </c>
      <c r="C29" s="5">
        <v>80</v>
      </c>
      <c r="D29" s="5">
        <v>80</v>
      </c>
      <c r="E29" s="5">
        <v>80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2.75">
      <c r="A30" s="4" t="s">
        <v>20</v>
      </c>
      <c r="B30" s="4" t="s">
        <v>10</v>
      </c>
      <c r="C30" s="5">
        <v>4.6</v>
      </c>
      <c r="D30" s="5">
        <v>4.6</v>
      </c>
      <c r="E30" s="5">
        <v>4.6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2.75">
      <c r="A31" s="4" t="s">
        <v>25</v>
      </c>
      <c r="B31" s="4" t="s">
        <v>10</v>
      </c>
      <c r="C31" s="5">
        <v>8</v>
      </c>
      <c r="D31" s="5">
        <v>8</v>
      </c>
      <c r="E31" s="5">
        <v>8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ht="12.75">
      <c r="A32" s="3" t="s">
        <v>26</v>
      </c>
    </row>
    <row r="33" spans="1:11" ht="12.75">
      <c r="A33" s="4" t="s">
        <v>16</v>
      </c>
      <c r="B33" s="4" t="s">
        <v>10</v>
      </c>
      <c r="C33" s="5">
        <v>17.7</v>
      </c>
      <c r="D33" s="5">
        <v>17.7</v>
      </c>
      <c r="E33" s="5">
        <v>17.7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12.75">
      <c r="A34" s="4" t="s">
        <v>17</v>
      </c>
      <c r="B34" s="4" t="s">
        <v>10</v>
      </c>
      <c r="C34" s="5">
        <v>31.2</v>
      </c>
      <c r="D34" s="5">
        <v>31.2</v>
      </c>
      <c r="E34" s="5">
        <v>31.2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2.75">
      <c r="A35" s="4" t="s">
        <v>18</v>
      </c>
      <c r="B35" s="4" t="s">
        <v>10</v>
      </c>
      <c r="C35" s="5">
        <v>23</v>
      </c>
      <c r="D35" s="5">
        <v>23</v>
      </c>
      <c r="E35" s="5">
        <v>23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12.75">
      <c r="A36" s="4" t="s">
        <v>19</v>
      </c>
      <c r="B36" s="4" t="s">
        <v>10</v>
      </c>
      <c r="C36" s="5">
        <v>21.9</v>
      </c>
      <c r="D36" s="5">
        <v>21.9</v>
      </c>
      <c r="E36" s="5">
        <v>21.9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ht="12.75">
      <c r="A37" s="4" t="s">
        <v>20</v>
      </c>
      <c r="B37" s="4" t="s">
        <v>10</v>
      </c>
      <c r="C37" s="5">
        <v>4.6</v>
      </c>
      <c r="D37" s="5">
        <v>4.6</v>
      </c>
      <c r="E37" s="5">
        <v>4.6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ht="12.75">
      <c r="A38" s="3" t="s">
        <v>27</v>
      </c>
    </row>
    <row r="39" spans="1:11" ht="12.75">
      <c r="A39" s="4" t="s">
        <v>28</v>
      </c>
      <c r="B39" s="4" t="s">
        <v>29</v>
      </c>
      <c r="C39" s="5">
        <v>39</v>
      </c>
      <c r="D39" s="5">
        <v>39</v>
      </c>
      <c r="E39" s="5">
        <v>39</v>
      </c>
      <c r="F39" s="4">
        <v>515.3005976135223</v>
      </c>
      <c r="G39" s="4">
        <v>61.3472503087654</v>
      </c>
      <c r="H39" s="4">
        <v>0</v>
      </c>
      <c r="I39" s="4">
        <v>1030.6011952270446</v>
      </c>
      <c r="J39" s="4">
        <v>122.6945006175308</v>
      </c>
      <c r="K39" s="4">
        <v>0</v>
      </c>
    </row>
    <row r="40" ht="12.75">
      <c r="A40" s="3" t="s">
        <v>30</v>
      </c>
    </row>
    <row r="41" spans="1:11" ht="12.75">
      <c r="A41" s="4" t="s">
        <v>28</v>
      </c>
      <c r="B41" s="4" t="s">
        <v>29</v>
      </c>
      <c r="C41" s="5">
        <v>39</v>
      </c>
      <c r="D41" s="5">
        <v>39</v>
      </c>
      <c r="E41" s="5">
        <v>39</v>
      </c>
      <c r="F41" s="4">
        <v>491.985542912872</v>
      </c>
      <c r="G41" s="4">
        <v>0</v>
      </c>
      <c r="H41" s="4">
        <v>0</v>
      </c>
      <c r="I41" s="4">
        <v>983.971085825744</v>
      </c>
      <c r="J41" s="4">
        <v>0</v>
      </c>
      <c r="K41" s="4">
        <v>0</v>
      </c>
    </row>
    <row r="42" ht="12.75">
      <c r="A42" s="3" t="s">
        <v>31</v>
      </c>
    </row>
    <row r="43" spans="1:11" ht="12.75">
      <c r="A43" s="4" t="s">
        <v>28</v>
      </c>
      <c r="B43" s="4" t="s">
        <v>29</v>
      </c>
      <c r="C43" s="5">
        <v>39</v>
      </c>
      <c r="D43" s="5">
        <v>39</v>
      </c>
      <c r="E43" s="5">
        <v>39</v>
      </c>
      <c r="F43" s="4">
        <v>234.868599291971</v>
      </c>
      <c r="G43" s="4">
        <v>0</v>
      </c>
      <c r="H43" s="4">
        <v>0</v>
      </c>
      <c r="I43" s="4">
        <v>469.737198583942</v>
      </c>
      <c r="J43" s="4">
        <v>0</v>
      </c>
      <c r="K43" s="4">
        <v>0</v>
      </c>
    </row>
    <row r="44" ht="12.75">
      <c r="A44" s="3" t="s">
        <v>32</v>
      </c>
    </row>
    <row r="45" spans="1:11" ht="12.75">
      <c r="A45" s="4" t="s">
        <v>33</v>
      </c>
      <c r="B45" s="4" t="s">
        <v>34</v>
      </c>
      <c r="C45" s="5">
        <v>31</v>
      </c>
      <c r="D45" s="5">
        <v>31</v>
      </c>
      <c r="E45" s="5">
        <v>31</v>
      </c>
      <c r="F45" s="4">
        <v>62.188810000000004</v>
      </c>
      <c r="G45" s="4">
        <v>0</v>
      </c>
      <c r="H45" s="4">
        <v>0</v>
      </c>
      <c r="I45" s="4">
        <v>62.188810000000004</v>
      </c>
      <c r="J45" s="4">
        <v>0</v>
      </c>
      <c r="K45" s="4">
        <v>0</v>
      </c>
    </row>
    <row r="46" ht="12.75">
      <c r="A46" s="3" t="s">
        <v>35</v>
      </c>
    </row>
    <row r="47" spans="1:11" ht="12.75">
      <c r="A47" s="4" t="s">
        <v>33</v>
      </c>
      <c r="B47" s="4" t="s">
        <v>34</v>
      </c>
      <c r="C47" s="5">
        <v>31</v>
      </c>
      <c r="D47" s="5">
        <v>31</v>
      </c>
      <c r="E47" s="5">
        <v>31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ht="12.75">
      <c r="A48" s="3" t="s">
        <v>36</v>
      </c>
    </row>
    <row r="49" spans="1:11" ht="12.75">
      <c r="A49" s="4" t="s">
        <v>33</v>
      </c>
      <c r="B49" s="4" t="s">
        <v>34</v>
      </c>
      <c r="C49" s="5">
        <v>31</v>
      </c>
      <c r="D49" s="5">
        <v>31</v>
      </c>
      <c r="E49" s="5">
        <v>31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</row>
    <row r="50" ht="12.75">
      <c r="A50" s="3" t="s">
        <v>37</v>
      </c>
    </row>
    <row r="51" spans="1:11" ht="12.75">
      <c r="A51" s="4" t="s">
        <v>33</v>
      </c>
      <c r="B51" s="4" t="s">
        <v>34</v>
      </c>
      <c r="C51" s="5">
        <v>41</v>
      </c>
      <c r="D51" s="5">
        <v>41</v>
      </c>
      <c r="E51" s="5">
        <v>41</v>
      </c>
      <c r="F51" s="4">
        <v>310.1357</v>
      </c>
      <c r="G51" s="4">
        <v>41.4026</v>
      </c>
      <c r="H51" s="4">
        <v>22.1309</v>
      </c>
      <c r="I51" s="4">
        <v>310.1357</v>
      </c>
      <c r="J51" s="4">
        <v>41.4026</v>
      </c>
      <c r="K51" s="4">
        <v>22.1309</v>
      </c>
    </row>
    <row r="52" ht="12.75">
      <c r="A52" s="3" t="s">
        <v>38</v>
      </c>
    </row>
    <row r="53" spans="1:11" ht="12.75">
      <c r="A53" s="4" t="s">
        <v>33</v>
      </c>
      <c r="B53" s="4" t="s">
        <v>34</v>
      </c>
      <c r="C53" s="5">
        <v>31</v>
      </c>
      <c r="D53" s="5">
        <v>31</v>
      </c>
      <c r="E53" s="5">
        <v>31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ht="12.75">
      <c r="A54" s="3" t="s">
        <v>39</v>
      </c>
    </row>
    <row r="55" spans="1:11" ht="12.75">
      <c r="A55" s="4" t="s">
        <v>33</v>
      </c>
      <c r="B55" s="4" t="s">
        <v>34</v>
      </c>
      <c r="C55" s="5">
        <v>31</v>
      </c>
      <c r="D55" s="5">
        <v>31</v>
      </c>
      <c r="E55" s="5">
        <v>31</v>
      </c>
      <c r="F55" s="4">
        <v>74.8237</v>
      </c>
      <c r="G55" s="4">
        <v>0</v>
      </c>
      <c r="H55" s="4">
        <v>0</v>
      </c>
      <c r="I55" s="4">
        <v>74.8237</v>
      </c>
      <c r="J55" s="4">
        <v>0</v>
      </c>
      <c r="K55" s="4">
        <v>0</v>
      </c>
    </row>
    <row r="56" ht="12.75">
      <c r="A56" s="3" t="s">
        <v>40</v>
      </c>
    </row>
    <row r="57" spans="1:11" ht="12.75">
      <c r="A57" s="4" t="s">
        <v>41</v>
      </c>
      <c r="B57" s="4" t="s">
        <v>34</v>
      </c>
      <c r="C57" s="5">
        <v>157</v>
      </c>
      <c r="D57" s="5">
        <v>157</v>
      </c>
      <c r="E57" s="5">
        <v>157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ht="12.75">
      <c r="A58" s="3" t="s">
        <v>42</v>
      </c>
    </row>
    <row r="59" spans="1:11" ht="12.75">
      <c r="A59" s="4" t="s">
        <v>41</v>
      </c>
      <c r="B59" s="4" t="s">
        <v>34</v>
      </c>
      <c r="C59" s="5">
        <v>157</v>
      </c>
      <c r="D59" s="5">
        <v>157</v>
      </c>
      <c r="E59" s="5">
        <v>157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ht="12.75">
      <c r="A60" s="3" t="s">
        <v>43</v>
      </c>
    </row>
    <row r="61" spans="1:11" ht="12.75">
      <c r="A61" s="4" t="s">
        <v>41</v>
      </c>
      <c r="B61" s="4" t="s">
        <v>34</v>
      </c>
      <c r="C61" s="5">
        <v>157</v>
      </c>
      <c r="D61" s="5">
        <v>157</v>
      </c>
      <c r="E61" s="5">
        <v>157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</row>
    <row r="62" ht="12.75">
      <c r="A62" s="3" t="s">
        <v>44</v>
      </c>
    </row>
    <row r="63" spans="1:11" ht="12.75">
      <c r="A63" s="4" t="s">
        <v>45</v>
      </c>
      <c r="B63" s="4" t="s">
        <v>34</v>
      </c>
      <c r="C63" s="5">
        <v>3.05</v>
      </c>
      <c r="D63" s="5">
        <v>5.43</v>
      </c>
      <c r="E63" s="5">
        <v>6.79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</row>
    <row r="64" ht="12.75">
      <c r="A64" s="3" t="s">
        <v>46</v>
      </c>
    </row>
    <row r="65" spans="1:11" ht="12.75">
      <c r="A65" s="4" t="s">
        <v>45</v>
      </c>
      <c r="B65" s="4" t="s">
        <v>34</v>
      </c>
      <c r="C65" s="5">
        <v>3.05</v>
      </c>
      <c r="D65" s="5">
        <v>5.43</v>
      </c>
      <c r="E65" s="5">
        <v>6.79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</row>
    <row r="66" ht="12.75">
      <c r="A66" s="3" t="s">
        <v>47</v>
      </c>
    </row>
    <row r="67" spans="1:11" ht="12.75">
      <c r="A67" s="4" t="s">
        <v>45</v>
      </c>
      <c r="B67" s="4" t="s">
        <v>34</v>
      </c>
      <c r="C67" s="5">
        <v>3.05</v>
      </c>
      <c r="D67" s="5">
        <v>5.43</v>
      </c>
      <c r="E67" s="5">
        <v>6.79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</row>
    <row r="68" ht="12.75">
      <c r="A68" s="3" t="s">
        <v>48</v>
      </c>
    </row>
    <row r="69" spans="1:11" ht="12.75">
      <c r="A69" s="4" t="s">
        <v>45</v>
      </c>
      <c r="B69" s="4" t="s">
        <v>34</v>
      </c>
      <c r="C69" s="5">
        <v>3.05</v>
      </c>
      <c r="D69" s="5">
        <v>5.43</v>
      </c>
      <c r="E69" s="5">
        <v>6.79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</row>
    <row r="70" ht="12.75">
      <c r="A70" s="3" t="s">
        <v>49</v>
      </c>
    </row>
    <row r="71" spans="1:11" ht="12.75">
      <c r="A71" s="4" t="s">
        <v>50</v>
      </c>
      <c r="B71" s="4" t="s">
        <v>34</v>
      </c>
      <c r="C71" s="5">
        <v>108</v>
      </c>
      <c r="D71" s="5">
        <v>108</v>
      </c>
      <c r="E71" s="5">
        <v>108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</row>
    <row r="72" spans="1:11" ht="12.75">
      <c r="A72" s="4" t="s">
        <v>51</v>
      </c>
      <c r="B72" s="4" t="s">
        <v>34</v>
      </c>
      <c r="C72" s="5">
        <v>42</v>
      </c>
      <c r="D72" s="5">
        <v>42</v>
      </c>
      <c r="E72" s="5">
        <v>42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</row>
    <row r="73" spans="1:11" ht="12.75">
      <c r="A73" s="4" t="s">
        <v>52</v>
      </c>
      <c r="B73" s="4" t="s">
        <v>34</v>
      </c>
      <c r="C73" s="5">
        <v>6</v>
      </c>
      <c r="D73" s="5">
        <v>6</v>
      </c>
      <c r="E73" s="5">
        <v>6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</row>
    <row r="74" ht="12.75">
      <c r="A74" s="3" t="s">
        <v>53</v>
      </c>
    </row>
    <row r="75" spans="1:11" ht="12.75">
      <c r="A75" s="4" t="s">
        <v>50</v>
      </c>
      <c r="B75" s="4" t="s">
        <v>34</v>
      </c>
      <c r="C75" s="5">
        <v>108</v>
      </c>
      <c r="D75" s="5">
        <v>108</v>
      </c>
      <c r="E75" s="5">
        <v>108</v>
      </c>
      <c r="F75" s="4">
        <v>11.5474</v>
      </c>
      <c r="G75" s="4">
        <v>0</v>
      </c>
      <c r="H75" s="4">
        <v>0</v>
      </c>
      <c r="I75" s="4">
        <v>11.5474</v>
      </c>
      <c r="J75" s="4">
        <v>0</v>
      </c>
      <c r="K75" s="4">
        <v>0</v>
      </c>
    </row>
    <row r="76" spans="1:11" ht="12.75">
      <c r="A76" s="4" t="s">
        <v>51</v>
      </c>
      <c r="B76" s="4" t="s">
        <v>34</v>
      </c>
      <c r="C76" s="5">
        <v>42</v>
      </c>
      <c r="D76" s="5">
        <v>42</v>
      </c>
      <c r="E76" s="5">
        <v>42</v>
      </c>
      <c r="F76" s="4">
        <v>11.5474</v>
      </c>
      <c r="G76" s="4">
        <v>0</v>
      </c>
      <c r="H76" s="4">
        <v>0</v>
      </c>
      <c r="I76" s="4">
        <v>23.0948</v>
      </c>
      <c r="J76" s="4">
        <v>0</v>
      </c>
      <c r="K76" s="4">
        <v>0</v>
      </c>
    </row>
    <row r="77" spans="1:11" ht="12.75">
      <c r="A77" s="4" t="s">
        <v>52</v>
      </c>
      <c r="B77" s="4" t="s">
        <v>34</v>
      </c>
      <c r="C77" s="5">
        <v>6</v>
      </c>
      <c r="D77" s="5">
        <v>6</v>
      </c>
      <c r="E77" s="5">
        <v>6</v>
      </c>
      <c r="F77" s="4">
        <v>11.5474</v>
      </c>
      <c r="G77" s="4">
        <v>0</v>
      </c>
      <c r="H77" s="4">
        <v>0</v>
      </c>
      <c r="I77" s="4">
        <v>265.5902</v>
      </c>
      <c r="J77" s="4">
        <v>0</v>
      </c>
      <c r="K77" s="4">
        <v>0</v>
      </c>
    </row>
    <row r="78" ht="12.75">
      <c r="A78" s="3" t="s">
        <v>54</v>
      </c>
    </row>
    <row r="79" spans="1:11" ht="12.75">
      <c r="A79" s="4" t="s">
        <v>50</v>
      </c>
      <c r="B79" s="4" t="s">
        <v>34</v>
      </c>
      <c r="C79" s="5">
        <v>108</v>
      </c>
      <c r="D79" s="5">
        <v>108</v>
      </c>
      <c r="E79" s="5">
        <v>108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</row>
    <row r="80" spans="1:11" ht="12.75">
      <c r="A80" s="4" t="s">
        <v>51</v>
      </c>
      <c r="B80" s="4" t="s">
        <v>34</v>
      </c>
      <c r="C80" s="5">
        <v>61.2</v>
      </c>
      <c r="D80" s="5">
        <v>61.2</v>
      </c>
      <c r="E80" s="5">
        <v>61.2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</row>
    <row r="81" spans="1:11" ht="12.75">
      <c r="A81" s="4" t="s">
        <v>52</v>
      </c>
      <c r="B81" s="4" t="s">
        <v>34</v>
      </c>
      <c r="C81" s="5">
        <v>14.2</v>
      </c>
      <c r="D81" s="5">
        <v>14.2</v>
      </c>
      <c r="E81" s="5">
        <v>14.2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</row>
    <row r="82" ht="12.75">
      <c r="A82" s="3" t="s">
        <v>55</v>
      </c>
    </row>
    <row r="83" spans="1:11" ht="12.75">
      <c r="A83" s="4" t="s">
        <v>50</v>
      </c>
      <c r="B83" s="4" t="s">
        <v>34</v>
      </c>
      <c r="C83" s="5">
        <v>108</v>
      </c>
      <c r="D83" s="5">
        <v>108</v>
      </c>
      <c r="E83" s="5">
        <v>108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</row>
    <row r="84" spans="1:11" ht="12.75">
      <c r="A84" s="4" t="s">
        <v>51</v>
      </c>
      <c r="B84" s="4" t="s">
        <v>34</v>
      </c>
      <c r="C84" s="5">
        <v>61.2</v>
      </c>
      <c r="D84" s="5">
        <v>61.2</v>
      </c>
      <c r="E84" s="5">
        <v>61.2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</row>
    <row r="85" spans="1:11" ht="12.75">
      <c r="A85" s="4" t="s">
        <v>52</v>
      </c>
      <c r="B85" s="4" t="s">
        <v>34</v>
      </c>
      <c r="C85" s="5">
        <v>14.2</v>
      </c>
      <c r="D85" s="5">
        <v>14.2</v>
      </c>
      <c r="E85" s="5">
        <v>14.2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</row>
    <row r="86" ht="12.75">
      <c r="A86" s="3" t="s">
        <v>56</v>
      </c>
    </row>
    <row r="87" spans="1:11" ht="12.75">
      <c r="A87" s="4" t="s">
        <v>57</v>
      </c>
      <c r="B87" s="4" t="s">
        <v>34</v>
      </c>
      <c r="C87" s="5">
        <v>15</v>
      </c>
      <c r="D87" s="5">
        <v>15</v>
      </c>
      <c r="E87" s="5">
        <v>15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</row>
    <row r="88" spans="1:11" ht="12.75">
      <c r="A88" s="4" t="s">
        <v>58</v>
      </c>
      <c r="B88" s="4" t="s">
        <v>34</v>
      </c>
      <c r="C88" s="5">
        <v>98.9</v>
      </c>
      <c r="D88" s="5">
        <v>98.9</v>
      </c>
      <c r="E88" s="5">
        <v>98.9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</row>
    <row r="89" spans="1:11" ht="12.75">
      <c r="A89" s="4" t="s">
        <v>59</v>
      </c>
      <c r="B89" s="4" t="s">
        <v>34</v>
      </c>
      <c r="C89" s="5">
        <v>10</v>
      </c>
      <c r="D89" s="5">
        <v>10</v>
      </c>
      <c r="E89" s="5">
        <v>10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</row>
    <row r="90" ht="12.75">
      <c r="A90" s="3" t="s">
        <v>60</v>
      </c>
    </row>
    <row r="91" spans="1:11" ht="12.75">
      <c r="A91" s="4" t="s">
        <v>45</v>
      </c>
      <c r="B91" s="4" t="s">
        <v>34</v>
      </c>
      <c r="C91" s="5">
        <v>3.4</v>
      </c>
      <c r="D91" s="5">
        <v>5.5</v>
      </c>
      <c r="E91" s="5">
        <v>7.5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</row>
    <row r="92" ht="12.75">
      <c r="A92" s="3" t="s">
        <v>61</v>
      </c>
    </row>
    <row r="93" spans="1:11" ht="12.75">
      <c r="A93" s="4" t="s">
        <v>45</v>
      </c>
      <c r="B93" s="4" t="s">
        <v>34</v>
      </c>
      <c r="C93" s="5">
        <v>3.4</v>
      </c>
      <c r="D93" s="5">
        <v>5.5</v>
      </c>
      <c r="E93" s="5">
        <v>7.5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</row>
    <row r="94" ht="12.75">
      <c r="A94" s="3" t="s">
        <v>62</v>
      </c>
    </row>
    <row r="95" spans="1:11" ht="12.75">
      <c r="A95" s="4" t="s">
        <v>45</v>
      </c>
      <c r="B95" s="4" t="s">
        <v>34</v>
      </c>
      <c r="C95" s="5">
        <v>3.4</v>
      </c>
      <c r="D95" s="5">
        <v>5.5</v>
      </c>
      <c r="E95" s="5">
        <v>7.5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</row>
    <row r="96" ht="12.75">
      <c r="A96" s="3" t="s">
        <v>63</v>
      </c>
    </row>
    <row r="97" spans="1:11" ht="12.75">
      <c r="A97" s="4" t="s">
        <v>45</v>
      </c>
      <c r="B97" s="4" t="s">
        <v>34</v>
      </c>
      <c r="C97" s="5">
        <v>3.4</v>
      </c>
      <c r="D97" s="5">
        <v>5.5</v>
      </c>
      <c r="E97" s="5">
        <v>7.5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</row>
    <row r="98" ht="12.75">
      <c r="A98" s="3" t="s">
        <v>64</v>
      </c>
    </row>
    <row r="99" spans="1:11" ht="12.75">
      <c r="A99" s="4" t="s">
        <v>33</v>
      </c>
      <c r="B99" s="4" t="s">
        <v>34</v>
      </c>
      <c r="C99" s="5">
        <v>31</v>
      </c>
      <c r="D99" s="5">
        <v>31</v>
      </c>
      <c r="E99" s="5">
        <v>31</v>
      </c>
      <c r="F99" s="4">
        <v>0</v>
      </c>
      <c r="G99" s="4">
        <v>1888.01</v>
      </c>
      <c r="H99" s="4">
        <v>0</v>
      </c>
      <c r="I99" s="4">
        <v>0</v>
      </c>
      <c r="J99" s="4">
        <v>1888.01</v>
      </c>
      <c r="K99" s="4">
        <v>0</v>
      </c>
    </row>
    <row r="100" ht="12.75">
      <c r="A100" s="3" t="s">
        <v>65</v>
      </c>
    </row>
    <row r="101" spans="1:11" ht="12.75">
      <c r="A101" s="4" t="s">
        <v>66</v>
      </c>
      <c r="B101" s="4" t="s">
        <v>34</v>
      </c>
      <c r="C101" s="5">
        <v>2.14</v>
      </c>
      <c r="D101" s="5">
        <v>2.17</v>
      </c>
      <c r="E101" s="5">
        <v>2.96</v>
      </c>
      <c r="F101" s="4">
        <v>19225.9711</v>
      </c>
      <c r="G101" s="4">
        <v>6268.2923</v>
      </c>
      <c r="H101" s="4">
        <v>1321.1070000000002</v>
      </c>
      <c r="I101" s="4">
        <v>19225.9711</v>
      </c>
      <c r="J101" s="4">
        <v>6268.2923</v>
      </c>
      <c r="K101" s="4">
        <v>1321.1070000000002</v>
      </c>
    </row>
    <row r="102" spans="1:11" ht="12.75">
      <c r="A102" s="4" t="s">
        <v>67</v>
      </c>
      <c r="B102" s="4" t="s">
        <v>34</v>
      </c>
      <c r="C102" s="5">
        <v>1.6</v>
      </c>
      <c r="D102" s="5">
        <v>2.19</v>
      </c>
      <c r="E102" s="5">
        <v>2.78</v>
      </c>
      <c r="F102" s="4">
        <v>19252.2274</v>
      </c>
      <c r="G102" s="4">
        <v>6439.7353</v>
      </c>
      <c r="H102" s="4">
        <v>1321.1070000000002</v>
      </c>
      <c r="I102" s="4">
        <v>107191.48810000002</v>
      </c>
      <c r="J102" s="4">
        <v>31771.316100000004</v>
      </c>
      <c r="K102" s="4">
        <v>6605.535000000001</v>
      </c>
    </row>
    <row r="103" ht="12.75">
      <c r="A103" s="3" t="s">
        <v>68</v>
      </c>
    </row>
    <row r="104" spans="1:11" ht="12.75">
      <c r="A104" s="4" t="s">
        <v>67</v>
      </c>
      <c r="B104" s="4" t="s">
        <v>34</v>
      </c>
      <c r="C104" s="5">
        <v>1.3</v>
      </c>
      <c r="D104" s="5">
        <v>1.5</v>
      </c>
      <c r="E104" s="5">
        <v>1.7</v>
      </c>
      <c r="F104" s="4">
        <v>2331.0447</v>
      </c>
      <c r="G104" s="4">
        <v>1187.2445</v>
      </c>
      <c r="H104" s="4">
        <v>1330.129</v>
      </c>
      <c r="I104" s="4">
        <v>9115.0755</v>
      </c>
      <c r="J104" s="4">
        <v>5936.222500000001</v>
      </c>
      <c r="K104" s="4">
        <v>6650.645</v>
      </c>
    </row>
    <row r="105" ht="12.75">
      <c r="A105" s="3" t="s">
        <v>69</v>
      </c>
    </row>
    <row r="106" spans="1:11" ht="12.75">
      <c r="A106" s="4" t="s">
        <v>66</v>
      </c>
      <c r="B106" s="4" t="s">
        <v>10</v>
      </c>
      <c r="C106" s="5">
        <v>3.2</v>
      </c>
      <c r="D106" s="5">
        <v>4</v>
      </c>
      <c r="E106" s="5">
        <v>4.6</v>
      </c>
      <c r="F106" s="4">
        <v>1</v>
      </c>
      <c r="G106" s="4">
        <v>0</v>
      </c>
      <c r="H106" s="4">
        <v>0</v>
      </c>
      <c r="I106" s="4">
        <v>1</v>
      </c>
      <c r="J106" s="4">
        <v>0</v>
      </c>
      <c r="K106" s="4">
        <v>0</v>
      </c>
    </row>
    <row r="107" spans="1:11" ht="12.75">
      <c r="A107" s="4" t="s">
        <v>70</v>
      </c>
      <c r="B107" s="4" t="s">
        <v>34</v>
      </c>
      <c r="C107" s="5">
        <v>5.3</v>
      </c>
      <c r="D107" s="5">
        <v>6.1</v>
      </c>
      <c r="E107" s="5">
        <v>7.5</v>
      </c>
      <c r="F107" s="4">
        <v>1558.57</v>
      </c>
      <c r="G107" s="4">
        <v>0</v>
      </c>
      <c r="H107" s="4">
        <v>0</v>
      </c>
      <c r="I107" s="4">
        <v>1558.57</v>
      </c>
      <c r="J107" s="4">
        <v>0</v>
      </c>
      <c r="K107" s="4">
        <v>0</v>
      </c>
    </row>
    <row r="108" spans="1:11" ht="12.75">
      <c r="A108" s="4" t="s">
        <v>67</v>
      </c>
      <c r="B108" s="4" t="s">
        <v>34</v>
      </c>
      <c r="C108" s="5">
        <v>1.3</v>
      </c>
      <c r="D108" s="5">
        <v>1.5</v>
      </c>
      <c r="E108" s="5">
        <v>1.7</v>
      </c>
      <c r="F108" s="4">
        <v>1558.57</v>
      </c>
      <c r="G108" s="4">
        <v>0</v>
      </c>
      <c r="H108" s="4">
        <v>0</v>
      </c>
      <c r="I108" s="4">
        <v>7792.849999999999</v>
      </c>
      <c r="J108" s="4">
        <v>0</v>
      </c>
      <c r="K108" s="4">
        <v>0</v>
      </c>
    </row>
    <row r="109" ht="12.75">
      <c r="A109" s="3" t="s">
        <v>71</v>
      </c>
    </row>
    <row r="110" spans="1:11" ht="12.75">
      <c r="A110" s="4" t="s">
        <v>67</v>
      </c>
      <c r="B110" s="4" t="s">
        <v>34</v>
      </c>
      <c r="C110" s="5">
        <v>1.3</v>
      </c>
      <c r="D110" s="5">
        <v>1.5</v>
      </c>
      <c r="E110" s="5">
        <v>1.7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</sheetData>
  <sheetProtection/>
  <mergeCells count="4">
    <mergeCell ref="I4:K4"/>
    <mergeCell ref="F4:H4"/>
    <mergeCell ref="C4:E4"/>
    <mergeCell ref="A1:K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112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113</v>
      </c>
    </row>
    <row r="3" spans="1:2" ht="12.75">
      <c r="A3" s="4" t="s">
        <v>73</v>
      </c>
      <c r="B3" s="25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87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8" width="10.28125" style="0" bestFit="1" customWidth="1"/>
    <col min="10" max="10" width="11.28125" style="0" bestFit="1" customWidth="1"/>
  </cols>
  <sheetData>
    <row r="1" spans="1:10" ht="12.75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93</v>
      </c>
    </row>
    <row r="3" spans="1:2" ht="12.75">
      <c r="A3" s="4" t="s">
        <v>73</v>
      </c>
      <c r="B3" s="25">
        <f>SUM(J6:J18)</f>
        <v>28059.637906719003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5</v>
      </c>
      <c r="E9" s="21">
        <v>0</v>
      </c>
      <c r="F9" s="21">
        <v>0</v>
      </c>
      <c r="G9" s="22">
        <f>CENIK!C9*D9*C9</f>
        <v>302.5</v>
      </c>
      <c r="H9" s="5">
        <f>CENIK!D9*E9*C9</f>
        <v>0</v>
      </c>
      <c r="I9" s="5">
        <f>CENIK!E9*F9*C9</f>
        <v>0</v>
      </c>
      <c r="J9" s="23">
        <f>G9+H9+I9</f>
        <v>302.5</v>
      </c>
    </row>
    <row r="10" spans="1:10" ht="12.75">
      <c r="A10" s="15" t="s">
        <v>27</v>
      </c>
      <c r="B10" s="16"/>
      <c r="D10" s="16"/>
      <c r="G10" s="16"/>
      <c r="J10" s="17"/>
    </row>
    <row r="11" spans="1:10" ht="12.75">
      <c r="A11" s="18" t="s">
        <v>28</v>
      </c>
      <c r="B11" s="19" t="s">
        <v>29</v>
      </c>
      <c r="C11" s="2">
        <v>2</v>
      </c>
      <c r="D11" s="20">
        <v>43.0978599055808</v>
      </c>
      <c r="E11" s="21">
        <v>61.3472503087654</v>
      </c>
      <c r="F11" s="21">
        <v>0</v>
      </c>
      <c r="G11" s="22">
        <f>CENIK!C39*D11*C11</f>
        <v>3361.633072635302</v>
      </c>
      <c r="H11" s="5">
        <f>CENIK!D39*E11*C11</f>
        <v>4785.085524083702</v>
      </c>
      <c r="I11" s="5">
        <f>CENIK!E39*F11*C11</f>
        <v>0</v>
      </c>
      <c r="J11" s="23">
        <f>G11+H11+I11</f>
        <v>8146.7185967190035</v>
      </c>
    </row>
    <row r="12" spans="1:10" ht="12.75">
      <c r="A12" s="15" t="s">
        <v>65</v>
      </c>
      <c r="B12" s="16"/>
      <c r="D12" s="16"/>
      <c r="G12" s="16"/>
      <c r="J12" s="17"/>
    </row>
    <row r="13" spans="1:10" ht="12.75">
      <c r="A13" s="18" t="s">
        <v>66</v>
      </c>
      <c r="B13" s="19" t="s">
        <v>34</v>
      </c>
      <c r="C13" s="2">
        <v>1</v>
      </c>
      <c r="D13" s="20">
        <v>822.858</v>
      </c>
      <c r="E13" s="21">
        <v>848.597</v>
      </c>
      <c r="F13" s="21">
        <v>0</v>
      </c>
      <c r="G13" s="22">
        <f>CENIK!C101*D13*C13</f>
        <v>1760.91612</v>
      </c>
      <c r="H13" s="5">
        <f>CENIK!D101*E13*C13</f>
        <v>1841.4554899999998</v>
      </c>
      <c r="I13" s="5">
        <f>CENIK!E101*F13*C13</f>
        <v>0</v>
      </c>
      <c r="J13" s="23">
        <f>G13+H13+I13</f>
        <v>3602.37161</v>
      </c>
    </row>
    <row r="14" spans="1:10" ht="12.75">
      <c r="A14" s="18" t="s">
        <v>67</v>
      </c>
      <c r="B14" s="19" t="s">
        <v>34</v>
      </c>
      <c r="C14" s="2">
        <v>5</v>
      </c>
      <c r="D14" s="20">
        <v>822.858</v>
      </c>
      <c r="E14" s="21">
        <v>848.597</v>
      </c>
      <c r="F14" s="21">
        <v>0</v>
      </c>
      <c r="G14" s="22">
        <f>CENIK!C102*D14*C14</f>
        <v>6582.864</v>
      </c>
      <c r="H14" s="5">
        <f>CENIK!D102*E14*C14</f>
        <v>9292.13715</v>
      </c>
      <c r="I14" s="5">
        <f>CENIK!E102*F14*C14</f>
        <v>0</v>
      </c>
      <c r="J14" s="23">
        <f>G14+H14+I14</f>
        <v>15875.00115</v>
      </c>
    </row>
    <row r="15" spans="1:10" ht="12.75">
      <c r="A15" s="15" t="s">
        <v>68</v>
      </c>
      <c r="B15" s="16"/>
      <c r="D15" s="16"/>
      <c r="G15" s="16"/>
      <c r="J15" s="17"/>
    </row>
    <row r="16" spans="1:10" ht="12.75">
      <c r="A16" s="18" t="s">
        <v>67</v>
      </c>
      <c r="B16" s="19" t="s">
        <v>34</v>
      </c>
      <c r="C16" s="2">
        <v>5</v>
      </c>
      <c r="D16" s="20">
        <v>20.4687</v>
      </c>
      <c r="E16" s="21">
        <v>0</v>
      </c>
      <c r="F16" s="21">
        <v>0</v>
      </c>
      <c r="G16" s="22">
        <f>CENIK!C104*D16*C16</f>
        <v>133.04655</v>
      </c>
      <c r="H16" s="5">
        <f>CENIK!D104*E16*C16</f>
        <v>0</v>
      </c>
      <c r="I16" s="5">
        <f>CENIK!E104*F16*C16</f>
        <v>0</v>
      </c>
      <c r="J16" s="23">
        <f>G16+H16+I16</f>
        <v>133.04655</v>
      </c>
    </row>
    <row r="17" spans="1:10" ht="12.75">
      <c r="A17" s="12" t="s">
        <v>87</v>
      </c>
      <c r="B17" s="13"/>
      <c r="C17" s="13"/>
      <c r="D17" s="13"/>
      <c r="E17" s="13"/>
      <c r="F17" s="13"/>
      <c r="G17" s="13"/>
      <c r="H17" s="13"/>
      <c r="I17" s="13"/>
      <c r="J17" s="14"/>
    </row>
    <row r="18" spans="1:10" ht="12.75">
      <c r="A18" s="24"/>
      <c r="B18" s="24"/>
      <c r="C18" s="24"/>
      <c r="D18" s="24"/>
      <c r="E18" s="24"/>
      <c r="F18" s="24"/>
      <c r="G18" s="24"/>
      <c r="H18" s="24"/>
      <c r="I18" s="24"/>
      <c r="J18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116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93</v>
      </c>
    </row>
    <row r="3" spans="1:2" ht="12.75">
      <c r="A3" s="4" t="s">
        <v>73</v>
      </c>
      <c r="B3" s="25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87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117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113</v>
      </c>
    </row>
    <row r="3" spans="1:2" ht="12.75">
      <c r="A3" s="4" t="s">
        <v>73</v>
      </c>
      <c r="B3" s="25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87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1.28125" style="0" bestFit="1" customWidth="1"/>
    <col min="10" max="10" width="11.28125" style="0" bestFit="1" customWidth="1"/>
  </cols>
  <sheetData>
    <row r="1" spans="1:10" ht="12.75">
      <c r="A1" s="29" t="s">
        <v>118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113</v>
      </c>
    </row>
    <row r="3" spans="1:2" ht="12.75">
      <c r="A3" s="4" t="s">
        <v>73</v>
      </c>
      <c r="B3" s="25">
        <f>SUM(J6:J24)</f>
        <v>107489.34766122996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5" t="s">
        <v>11</v>
      </c>
      <c r="B7" s="16"/>
      <c r="D7" s="16"/>
      <c r="G7" s="16"/>
      <c r="J7" s="17"/>
    </row>
    <row r="8" spans="1:10" ht="12.75">
      <c r="A8" s="18" t="s">
        <v>9</v>
      </c>
      <c r="B8" s="19" t="s">
        <v>10</v>
      </c>
      <c r="C8" s="2">
        <v>1</v>
      </c>
      <c r="D8" s="20">
        <v>1</v>
      </c>
      <c r="E8" s="21">
        <v>0</v>
      </c>
      <c r="F8" s="21">
        <v>0</v>
      </c>
      <c r="G8" s="22">
        <f>CENIK!C9*D8*C8</f>
        <v>60.5</v>
      </c>
      <c r="H8" s="5">
        <f>CENIK!D9*E8*C8</f>
        <v>0</v>
      </c>
      <c r="I8" s="5">
        <f>CENIK!E9*F8*C8</f>
        <v>0</v>
      </c>
      <c r="J8" s="23">
        <f>G8+H8+I8</f>
        <v>60.5</v>
      </c>
    </row>
    <row r="9" spans="1:10" ht="12.75">
      <c r="A9" s="15" t="s">
        <v>12</v>
      </c>
      <c r="B9" s="16"/>
      <c r="D9" s="16"/>
      <c r="G9" s="16"/>
      <c r="J9" s="17"/>
    </row>
    <row r="10" spans="1:10" ht="12.75">
      <c r="A10" s="18" t="s">
        <v>9</v>
      </c>
      <c r="B10" s="19" t="s">
        <v>10</v>
      </c>
      <c r="C10" s="2">
        <v>1</v>
      </c>
      <c r="D10" s="20">
        <v>1</v>
      </c>
      <c r="E10" s="21">
        <v>0</v>
      </c>
      <c r="F10" s="21">
        <v>0</v>
      </c>
      <c r="G10" s="22">
        <f>CENIK!C11*D10*C10</f>
        <v>60.5</v>
      </c>
      <c r="H10" s="5">
        <f>CENIK!D11*E10*C10</f>
        <v>0</v>
      </c>
      <c r="I10" s="5">
        <f>CENIK!E11*F10*C10</f>
        <v>0</v>
      </c>
      <c r="J10" s="23">
        <f>G10+H10+I10</f>
        <v>60.5</v>
      </c>
    </row>
    <row r="11" spans="1:10" ht="12.75">
      <c r="A11" s="15" t="s">
        <v>27</v>
      </c>
      <c r="B11" s="16"/>
      <c r="D11" s="16"/>
      <c r="G11" s="16"/>
      <c r="J11" s="17"/>
    </row>
    <row r="12" spans="1:10" ht="12.75">
      <c r="A12" s="18" t="s">
        <v>28</v>
      </c>
      <c r="B12" s="19" t="s">
        <v>29</v>
      </c>
      <c r="C12" s="2">
        <v>2</v>
      </c>
      <c r="D12" s="20">
        <v>291.134069374743</v>
      </c>
      <c r="E12" s="21">
        <v>0</v>
      </c>
      <c r="F12" s="21">
        <v>0</v>
      </c>
      <c r="G12" s="22">
        <f>CENIK!C39*D12*C12</f>
        <v>22708.457411229952</v>
      </c>
      <c r="H12" s="5">
        <f>CENIK!D39*E12*C12</f>
        <v>0</v>
      </c>
      <c r="I12" s="5">
        <f>CENIK!E39*F12*C12</f>
        <v>0</v>
      </c>
      <c r="J12" s="23">
        <f>G12+H12+I12</f>
        <v>22708.457411229952</v>
      </c>
    </row>
    <row r="13" spans="1:10" ht="12.75">
      <c r="A13" s="15" t="s">
        <v>32</v>
      </c>
      <c r="B13" s="16"/>
      <c r="D13" s="16"/>
      <c r="G13" s="16"/>
      <c r="J13" s="17"/>
    </row>
    <row r="14" spans="1:10" ht="12.75">
      <c r="A14" s="18" t="s">
        <v>33</v>
      </c>
      <c r="B14" s="19" t="s">
        <v>34</v>
      </c>
      <c r="C14" s="2">
        <v>1</v>
      </c>
      <c r="D14" s="20">
        <v>59.5737</v>
      </c>
      <c r="E14" s="21">
        <v>0</v>
      </c>
      <c r="F14" s="21">
        <v>0</v>
      </c>
      <c r="G14" s="22">
        <f>CENIK!C45*D14*C14</f>
        <v>1846.7847000000002</v>
      </c>
      <c r="H14" s="5">
        <f>CENIK!D45*E14*C14</f>
        <v>0</v>
      </c>
      <c r="I14" s="5">
        <f>CENIK!E45*F14*C14</f>
        <v>0</v>
      </c>
      <c r="J14" s="23">
        <f>G14+H14+I14</f>
        <v>1846.7847000000002</v>
      </c>
    </row>
    <row r="15" spans="1:10" ht="12.75">
      <c r="A15" s="15" t="s">
        <v>37</v>
      </c>
      <c r="B15" s="16"/>
      <c r="D15" s="16"/>
      <c r="G15" s="16"/>
      <c r="J15" s="17"/>
    </row>
    <row r="16" spans="1:10" ht="12.75">
      <c r="A16" s="18" t="s">
        <v>33</v>
      </c>
      <c r="B16" s="19" t="s">
        <v>34</v>
      </c>
      <c r="C16" s="2">
        <v>1</v>
      </c>
      <c r="D16" s="20">
        <v>183.531</v>
      </c>
      <c r="E16" s="21">
        <v>0</v>
      </c>
      <c r="F16" s="21">
        <v>0</v>
      </c>
      <c r="G16" s="22">
        <f>CENIK!C51*D16*C16</f>
        <v>7524.771000000001</v>
      </c>
      <c r="H16" s="5">
        <f>CENIK!D51*E16*C16</f>
        <v>0</v>
      </c>
      <c r="I16" s="5">
        <f>CENIK!E51*F16*C16</f>
        <v>0</v>
      </c>
      <c r="J16" s="23">
        <f>G16+H16+I16</f>
        <v>7524.771000000001</v>
      </c>
    </row>
    <row r="17" spans="1:10" ht="12.75">
      <c r="A17" s="15" t="s">
        <v>39</v>
      </c>
      <c r="B17" s="16"/>
      <c r="D17" s="16"/>
      <c r="G17" s="16"/>
      <c r="J17" s="17"/>
    </row>
    <row r="18" spans="1:10" ht="12.75">
      <c r="A18" s="18" t="s">
        <v>33</v>
      </c>
      <c r="B18" s="19" t="s">
        <v>34</v>
      </c>
      <c r="C18" s="2">
        <v>1</v>
      </c>
      <c r="D18" s="20">
        <v>35.3719</v>
      </c>
      <c r="E18" s="21">
        <v>0</v>
      </c>
      <c r="F18" s="21">
        <v>0</v>
      </c>
      <c r="G18" s="22">
        <f>CENIK!C55*D18*C18</f>
        <v>1096.5288999999998</v>
      </c>
      <c r="H18" s="5">
        <f>CENIK!D55*E18*C18</f>
        <v>0</v>
      </c>
      <c r="I18" s="5">
        <f>CENIK!E55*F18*C18</f>
        <v>0</v>
      </c>
      <c r="J18" s="23">
        <f>G18+H18+I18</f>
        <v>1096.5288999999998</v>
      </c>
    </row>
    <row r="19" spans="1:10" ht="12.75">
      <c r="A19" s="15" t="s">
        <v>65</v>
      </c>
      <c r="B19" s="16"/>
      <c r="D19" s="16"/>
      <c r="G19" s="16"/>
      <c r="J19" s="17"/>
    </row>
    <row r="20" spans="1:10" ht="12.75">
      <c r="A20" s="18" t="s">
        <v>66</v>
      </c>
      <c r="B20" s="19" t="s">
        <v>34</v>
      </c>
      <c r="C20" s="2">
        <v>1</v>
      </c>
      <c r="D20" s="20">
        <v>5504.56</v>
      </c>
      <c r="E20" s="21">
        <v>43.4843</v>
      </c>
      <c r="F20" s="21">
        <v>0</v>
      </c>
      <c r="G20" s="22">
        <f>CENIK!C101*D20*C20</f>
        <v>11779.758400000002</v>
      </c>
      <c r="H20" s="5">
        <f>CENIK!D101*E20*C20</f>
        <v>94.360931</v>
      </c>
      <c r="I20" s="5">
        <f>CENIK!E101*F20*C20</f>
        <v>0</v>
      </c>
      <c r="J20" s="23">
        <f>G20+H20+I20</f>
        <v>11874.119331000002</v>
      </c>
    </row>
    <row r="21" spans="1:10" ht="12.75">
      <c r="A21" s="18" t="s">
        <v>67</v>
      </c>
      <c r="B21" s="19" t="s">
        <v>34</v>
      </c>
      <c r="C21" s="2">
        <v>7</v>
      </c>
      <c r="D21" s="20">
        <v>5504.56</v>
      </c>
      <c r="E21" s="21">
        <v>43.4843</v>
      </c>
      <c r="F21" s="21">
        <v>0</v>
      </c>
      <c r="G21" s="22">
        <f>CENIK!C102*D21*C21</f>
        <v>61651.072</v>
      </c>
      <c r="H21" s="5">
        <f>CENIK!D102*E21*C21</f>
        <v>666.614319</v>
      </c>
      <c r="I21" s="5">
        <f>CENIK!E102*F21*C21</f>
        <v>0</v>
      </c>
      <c r="J21" s="23">
        <f>G21+H21+I21</f>
        <v>62317.686319</v>
      </c>
    </row>
    <row r="22" spans="1:10" ht="12.75">
      <c r="A22" s="12" t="s">
        <v>86</v>
      </c>
      <c r="B22" s="13"/>
      <c r="C22" s="13"/>
      <c r="D22" s="13"/>
      <c r="E22" s="13"/>
      <c r="F22" s="13"/>
      <c r="G22" s="13"/>
      <c r="H22" s="13"/>
      <c r="I22" s="13"/>
      <c r="J22" s="14"/>
    </row>
    <row r="23" spans="1:10" ht="12.75">
      <c r="A23" s="12" t="s">
        <v>87</v>
      </c>
      <c r="B23" s="13"/>
      <c r="C23" s="13"/>
      <c r="D23" s="13"/>
      <c r="E23" s="13"/>
      <c r="F23" s="13"/>
      <c r="G23" s="13"/>
      <c r="H23" s="13"/>
      <c r="I23" s="13"/>
      <c r="J23" s="14"/>
    </row>
    <row r="24" spans="1:10" ht="12.75">
      <c r="A24" s="24"/>
      <c r="B24" s="24"/>
      <c r="C24" s="24"/>
      <c r="D24" s="24"/>
      <c r="E24" s="24"/>
      <c r="F24" s="24"/>
      <c r="G24" s="24"/>
      <c r="H24" s="24"/>
      <c r="I24" s="24"/>
      <c r="J24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120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93</v>
      </c>
    </row>
    <row r="3" spans="1:2" ht="12.75">
      <c r="A3" s="4" t="s">
        <v>73</v>
      </c>
      <c r="B3" s="25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87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1.28125" style="0" bestFit="1" customWidth="1"/>
    <col min="9" max="9" width="10.28125" style="0" bestFit="1" customWidth="1"/>
    <col min="10" max="10" width="11.28125" style="0" bestFit="1" customWidth="1"/>
  </cols>
  <sheetData>
    <row r="1" spans="1:10" ht="12.75">
      <c r="A1" s="29" t="s">
        <v>121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93</v>
      </c>
    </row>
    <row r="3" spans="1:2" ht="12.75">
      <c r="A3" s="4" t="s">
        <v>73</v>
      </c>
      <c r="B3" s="25">
        <f>SUM(J6:J22)</f>
        <v>75974.37350076233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11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1</v>
      </c>
      <c r="E9" s="21">
        <v>0</v>
      </c>
      <c r="F9" s="21">
        <v>0</v>
      </c>
      <c r="G9" s="22">
        <f>CENIK!C9*D9*C9</f>
        <v>60.5</v>
      </c>
      <c r="H9" s="5">
        <f>CENIK!D9*E9*C9</f>
        <v>0</v>
      </c>
      <c r="I9" s="5">
        <f>CENIK!E9*F9*C9</f>
        <v>0</v>
      </c>
      <c r="J9" s="23">
        <f>G9+H9+I9</f>
        <v>60.5</v>
      </c>
    </row>
    <row r="10" spans="1:10" ht="12.75">
      <c r="A10" s="15" t="s">
        <v>30</v>
      </c>
      <c r="B10" s="16"/>
      <c r="D10" s="16"/>
      <c r="G10" s="16"/>
      <c r="J10" s="17"/>
    </row>
    <row r="11" spans="1:10" ht="12.75">
      <c r="A11" s="18" t="s">
        <v>28</v>
      </c>
      <c r="B11" s="19" t="s">
        <v>29</v>
      </c>
      <c r="C11" s="2">
        <v>2</v>
      </c>
      <c r="D11" s="20">
        <v>393.385439496953</v>
      </c>
      <c r="E11" s="21">
        <v>0</v>
      </c>
      <c r="F11" s="21">
        <v>0</v>
      </c>
      <c r="G11" s="22">
        <f>CENIK!C41*D11*C11</f>
        <v>30684.064280762334</v>
      </c>
      <c r="H11" s="5">
        <f>CENIK!D41*E11*C11</f>
        <v>0</v>
      </c>
      <c r="I11" s="5">
        <f>CENIK!E41*F11*C11</f>
        <v>0</v>
      </c>
      <c r="J11" s="23">
        <f>G11+H11+I11</f>
        <v>30684.064280762334</v>
      </c>
    </row>
    <row r="12" spans="1:10" ht="12.75">
      <c r="A12" s="15" t="s">
        <v>37</v>
      </c>
      <c r="B12" s="16"/>
      <c r="D12" s="16"/>
      <c r="G12" s="16"/>
      <c r="J12" s="17"/>
    </row>
    <row r="13" spans="1:10" ht="12.75">
      <c r="A13" s="18" t="s">
        <v>33</v>
      </c>
      <c r="B13" s="19" t="s">
        <v>34</v>
      </c>
      <c r="C13" s="2">
        <v>1</v>
      </c>
      <c r="D13" s="20">
        <v>20.1848</v>
      </c>
      <c r="E13" s="21">
        <v>0</v>
      </c>
      <c r="F13" s="21">
        <v>0</v>
      </c>
      <c r="G13" s="22">
        <f>CENIK!C51*D13*C13</f>
        <v>827.5767999999999</v>
      </c>
      <c r="H13" s="5">
        <f>CENIK!D51*E13*C13</f>
        <v>0</v>
      </c>
      <c r="I13" s="5">
        <f>CENIK!E51*F13*C13</f>
        <v>0</v>
      </c>
      <c r="J13" s="23">
        <f>G13+H13+I13</f>
        <v>827.5767999999999</v>
      </c>
    </row>
    <row r="14" spans="1:10" ht="12.75">
      <c r="A14" s="15" t="s">
        <v>65</v>
      </c>
      <c r="B14" s="16"/>
      <c r="D14" s="16"/>
      <c r="G14" s="16"/>
      <c r="J14" s="17"/>
    </row>
    <row r="15" spans="1:10" ht="12.75">
      <c r="A15" s="18" t="s">
        <v>66</v>
      </c>
      <c r="B15" s="19" t="s">
        <v>34</v>
      </c>
      <c r="C15" s="2">
        <v>1</v>
      </c>
      <c r="D15" s="20">
        <v>2249.02</v>
      </c>
      <c r="E15" s="21">
        <v>0</v>
      </c>
      <c r="F15" s="21">
        <v>189.967</v>
      </c>
      <c r="G15" s="22">
        <f>CENIK!C101*D15*C15</f>
        <v>4812.9028</v>
      </c>
      <c r="H15" s="5">
        <f>CENIK!D101*E15*C15</f>
        <v>0</v>
      </c>
      <c r="I15" s="5">
        <f>CENIK!E101*F15*C15</f>
        <v>562.30232</v>
      </c>
      <c r="J15" s="23">
        <f>G15+H15+I15</f>
        <v>5375.20512</v>
      </c>
    </row>
    <row r="16" spans="1:10" ht="12.75">
      <c r="A16" s="18" t="s">
        <v>67</v>
      </c>
      <c r="B16" s="19" t="s">
        <v>34</v>
      </c>
      <c r="C16" s="2">
        <v>5</v>
      </c>
      <c r="D16" s="20">
        <v>2249.02</v>
      </c>
      <c r="E16" s="21">
        <v>0</v>
      </c>
      <c r="F16" s="21">
        <v>189.967</v>
      </c>
      <c r="G16" s="22">
        <f>CENIK!C102*D16*C16</f>
        <v>17992.16</v>
      </c>
      <c r="H16" s="5">
        <f>CENIK!D102*E16*C16</f>
        <v>0</v>
      </c>
      <c r="I16" s="5">
        <f>CENIK!E102*F16*C16</f>
        <v>2640.5413</v>
      </c>
      <c r="J16" s="23">
        <f>G16+H16+I16</f>
        <v>20632.7013</v>
      </c>
    </row>
    <row r="17" spans="1:10" ht="12.75">
      <c r="A17" s="15" t="s">
        <v>69</v>
      </c>
      <c r="B17" s="16"/>
      <c r="D17" s="16"/>
      <c r="G17" s="16"/>
      <c r="J17" s="17"/>
    </row>
    <row r="18" spans="1:10" ht="12.75">
      <c r="A18" s="18" t="s">
        <v>66</v>
      </c>
      <c r="B18" s="19" t="s">
        <v>10</v>
      </c>
      <c r="C18" s="2">
        <v>1</v>
      </c>
      <c r="D18" s="20">
        <v>1</v>
      </c>
      <c r="E18" s="21">
        <v>0</v>
      </c>
      <c r="F18" s="21">
        <v>0</v>
      </c>
      <c r="G18" s="22">
        <f>CENIK!C106*D18*C18</f>
        <v>3.2</v>
      </c>
      <c r="H18" s="5">
        <f>CENIK!D106*E18*C18</f>
        <v>0</v>
      </c>
      <c r="I18" s="5">
        <f>CENIK!E106*F18*C18</f>
        <v>0</v>
      </c>
      <c r="J18" s="23">
        <f>G18+H18+I18</f>
        <v>3.2</v>
      </c>
    </row>
    <row r="19" spans="1:10" ht="12.75">
      <c r="A19" s="18" t="s">
        <v>70</v>
      </c>
      <c r="B19" s="19" t="s">
        <v>34</v>
      </c>
      <c r="C19" s="2">
        <v>1</v>
      </c>
      <c r="D19" s="20">
        <v>1558.57</v>
      </c>
      <c r="E19" s="21">
        <v>0</v>
      </c>
      <c r="F19" s="21">
        <v>0</v>
      </c>
      <c r="G19" s="22">
        <f>CENIK!C107*D19*C19</f>
        <v>8260.421</v>
      </c>
      <c r="H19" s="5">
        <f>CENIK!D107*E19*C19</f>
        <v>0</v>
      </c>
      <c r="I19" s="5">
        <f>CENIK!E107*F19*C19</f>
        <v>0</v>
      </c>
      <c r="J19" s="23">
        <f>G19+H19+I19</f>
        <v>8260.421</v>
      </c>
    </row>
    <row r="20" spans="1:10" ht="12.75">
      <c r="A20" s="18" t="s">
        <v>67</v>
      </c>
      <c r="B20" s="19" t="s">
        <v>34</v>
      </c>
      <c r="C20" s="2">
        <v>5</v>
      </c>
      <c r="D20" s="20">
        <v>1558.57</v>
      </c>
      <c r="E20" s="21">
        <v>0</v>
      </c>
      <c r="F20" s="21">
        <v>0</v>
      </c>
      <c r="G20" s="22">
        <f>CENIK!C108*D20*C20</f>
        <v>10130.705</v>
      </c>
      <c r="H20" s="5">
        <f>CENIK!D108*E20*C20</f>
        <v>0</v>
      </c>
      <c r="I20" s="5">
        <f>CENIK!E108*F20*C20</f>
        <v>0</v>
      </c>
      <c r="J20" s="23">
        <f>G20+H20+I20</f>
        <v>10130.705</v>
      </c>
    </row>
    <row r="21" spans="1:10" ht="12.75">
      <c r="A21" s="12" t="s">
        <v>87</v>
      </c>
      <c r="B21" s="13"/>
      <c r="C21" s="13"/>
      <c r="D21" s="13"/>
      <c r="E21" s="13"/>
      <c r="F21" s="13"/>
      <c r="G21" s="13"/>
      <c r="H21" s="13"/>
      <c r="I21" s="13"/>
      <c r="J21" s="14"/>
    </row>
    <row r="22" spans="1:10" ht="12.75">
      <c r="A22" s="24"/>
      <c r="B22" s="24"/>
      <c r="C22" s="24"/>
      <c r="D22" s="24"/>
      <c r="E22" s="24"/>
      <c r="F22" s="24"/>
      <c r="G22" s="24"/>
      <c r="H22" s="24"/>
      <c r="I22" s="24"/>
      <c r="J22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57421875" style="0" customWidth="1"/>
    <col min="2" max="2" width="12.421875" style="0" bestFit="1" customWidth="1"/>
  </cols>
  <sheetData>
    <row r="1" ht="12.75">
      <c r="A1" s="3" t="s">
        <v>72</v>
      </c>
    </row>
    <row r="3" spans="1:2" ht="12.75">
      <c r="A3" s="3" t="s">
        <v>73</v>
      </c>
      <c r="B3" s="27">
        <f>SUM(B6:B18)</f>
        <v>553954.4863239161</v>
      </c>
    </row>
    <row r="5" spans="1:2" ht="12.75">
      <c r="A5" s="3" t="s">
        <v>74</v>
      </c>
      <c r="B5" s="1" t="s">
        <v>75</v>
      </c>
    </row>
    <row r="6" spans="1:2" ht="12.75">
      <c r="A6" s="4" t="s">
        <v>89</v>
      </c>
      <c r="B6" s="26">
        <f>'ČOV (1)'!B3</f>
        <v>3036.4021000000002</v>
      </c>
    </row>
    <row r="7" spans="1:2" ht="12.75">
      <c r="A7" s="4" t="s">
        <v>94</v>
      </c>
      <c r="B7" s="26">
        <f>'Dětské hřiště (2)'!B3</f>
        <v>5670.298140000001</v>
      </c>
    </row>
    <row r="8" spans="1:2" ht="12.75">
      <c r="A8" s="4" t="s">
        <v>96</v>
      </c>
      <c r="B8" s="26">
        <f>'Dolní Adršpach (3)'!B3</f>
        <v>11174.594344</v>
      </c>
    </row>
    <row r="9" spans="1:2" ht="12.75">
      <c r="A9" s="4" t="s">
        <v>88</v>
      </c>
      <c r="B9" s="26">
        <f>'Horní Adršpach (4)'!B3</f>
        <v>308899.10065994033</v>
      </c>
    </row>
    <row r="10" spans="1:2" ht="12.75">
      <c r="A10" s="4" t="s">
        <v>109</v>
      </c>
      <c r="B10" s="26">
        <f>'Hřbitov - Horní Adršpach (5)'!B3</f>
        <v>13650.732011264547</v>
      </c>
    </row>
    <row r="11" spans="1:2" ht="12.75">
      <c r="A11" s="4" t="s">
        <v>124</v>
      </c>
      <c r="B11" s="26">
        <f>'Infocentrum (6)'!B3</f>
        <v>0</v>
      </c>
    </row>
    <row r="12" spans="1:2" ht="12.75">
      <c r="A12" s="4" t="s">
        <v>125</v>
      </c>
      <c r="B12" s="26">
        <f>'k nádraží (7)'!B3</f>
        <v>0</v>
      </c>
    </row>
    <row r="13" spans="1:2" ht="12.75">
      <c r="A13" s="4" t="s">
        <v>115</v>
      </c>
      <c r="B13" s="26">
        <f>'MŠ - Horní Adršpach (8)'!B3</f>
        <v>28059.637906719003</v>
      </c>
    </row>
    <row r="14" spans="1:2" ht="12.75">
      <c r="A14" s="4" t="s">
        <v>126</v>
      </c>
      <c r="B14" s="26">
        <f>'Od parkoviště ke vstupu d (9)'!B3</f>
        <v>0</v>
      </c>
    </row>
    <row r="15" spans="1:2" ht="12.75">
      <c r="A15" s="4" t="s">
        <v>127</v>
      </c>
      <c r="B15" s="26">
        <f>'Odpočinkové místo vedle h (10)'!B3</f>
        <v>0</v>
      </c>
    </row>
    <row r="16" spans="1:2" ht="12.75">
      <c r="A16" s="4" t="s">
        <v>119</v>
      </c>
      <c r="B16" s="26">
        <f>'Park - Horní Adršpach (11)'!B3</f>
        <v>107489.34766122996</v>
      </c>
    </row>
    <row r="17" spans="1:2" ht="12.75">
      <c r="A17" s="4" t="s">
        <v>128</v>
      </c>
      <c r="B17" s="26">
        <f>'Parkoviště - hlavní (12)'!B3</f>
        <v>0</v>
      </c>
    </row>
    <row r="18" spans="1:2" ht="12.75">
      <c r="A18" s="4" t="s">
        <v>122</v>
      </c>
      <c r="B18" s="26">
        <f>'Sportovní areál (13)'!B3</f>
        <v>75974.37350076233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6.57421875" style="0" customWidth="1"/>
    <col min="4" max="4" width="12.28125" style="0" bestFit="1" customWidth="1"/>
    <col min="6" max="6" width="8.8515625" style="0" customWidth="1"/>
    <col min="7" max="7" width="12.28125" style="0" bestFit="1" customWidth="1"/>
  </cols>
  <sheetData>
    <row r="1" spans="1:7" ht="12.75">
      <c r="A1" s="4" t="s">
        <v>76</v>
      </c>
      <c r="B1" s="4" t="s">
        <v>74</v>
      </c>
      <c r="C1" s="4" t="s">
        <v>77</v>
      </c>
      <c r="D1" s="4" t="s">
        <v>78</v>
      </c>
      <c r="F1" s="4" t="s">
        <v>129</v>
      </c>
      <c r="G1" s="4" t="s">
        <v>78</v>
      </c>
    </row>
    <row r="2" spans="1:7" ht="12.75">
      <c r="A2" s="4" t="s">
        <v>88</v>
      </c>
      <c r="B2" s="4" t="s">
        <v>89</v>
      </c>
      <c r="C2" s="4" t="s">
        <v>90</v>
      </c>
      <c r="D2" s="5">
        <f>SUM('ČOV (1)'!J10:J10)</f>
        <v>834.9405</v>
      </c>
      <c r="F2" s="4" t="s">
        <v>99</v>
      </c>
      <c r="G2" s="5">
        <f>SUMIF(C2:C40,10200,D2:D40)</f>
        <v>181.5</v>
      </c>
    </row>
    <row r="3" spans="1:7" ht="12.75">
      <c r="A3" s="4" t="s">
        <v>88</v>
      </c>
      <c r="B3" s="4" t="s">
        <v>89</v>
      </c>
      <c r="C3" s="4" t="s">
        <v>91</v>
      </c>
      <c r="D3" s="5">
        <f>SUM('ČOV (1)'!J12:J12)</f>
        <v>2201.4616</v>
      </c>
      <c r="F3" s="4" t="s">
        <v>100</v>
      </c>
      <c r="G3" s="5">
        <f>SUMIF(C2:C40,10201,D2:D40)</f>
        <v>1210</v>
      </c>
    </row>
    <row r="4" spans="1:7" ht="12.75">
      <c r="A4" s="4" t="s">
        <v>88</v>
      </c>
      <c r="B4" s="4" t="s">
        <v>94</v>
      </c>
      <c r="C4" s="4" t="s">
        <v>90</v>
      </c>
      <c r="D4" s="5">
        <f>SUM('Dětské hřiště (2)'!J9:J10)</f>
        <v>5670.298140000001</v>
      </c>
      <c r="F4" s="4" t="s">
        <v>101</v>
      </c>
      <c r="G4" s="5">
        <f>SUMIF(C2:C40,10202,D2:D40)</f>
        <v>423.5</v>
      </c>
    </row>
    <row r="5" spans="1:7" ht="12.75">
      <c r="A5" s="4" t="s">
        <v>96</v>
      </c>
      <c r="B5" s="4" t="s">
        <v>96</v>
      </c>
      <c r="C5" s="4" t="s">
        <v>97</v>
      </c>
      <c r="D5" s="5">
        <f>SUM('Dolní Adršpach (3)'!J9:J9)</f>
        <v>907.3669</v>
      </c>
      <c r="F5" s="4" t="s">
        <v>102</v>
      </c>
      <c r="G5" s="5">
        <f>SUMIF(C2:C40,20101,D2:D40)</f>
        <v>44978.53213793844</v>
      </c>
    </row>
    <row r="6" spans="1:7" ht="12.75">
      <c r="A6" s="4" t="s">
        <v>96</v>
      </c>
      <c r="B6" s="4" t="s">
        <v>96</v>
      </c>
      <c r="C6" s="4" t="s">
        <v>90</v>
      </c>
      <c r="D6" s="5">
        <f>SUM('Dolní Adršpach (3)'!J11:J12)</f>
        <v>3924.1301939999994</v>
      </c>
      <c r="F6" s="4" t="s">
        <v>103</v>
      </c>
      <c r="G6" s="5">
        <f>SUMIF(C2:C40,20102,D2:D40)</f>
        <v>38374.872347204015</v>
      </c>
    </row>
    <row r="7" spans="1:7" ht="12.75">
      <c r="A7" s="4" t="s">
        <v>96</v>
      </c>
      <c r="B7" s="4" t="s">
        <v>96</v>
      </c>
      <c r="C7" s="4" t="s">
        <v>91</v>
      </c>
      <c r="D7" s="5">
        <f>SUM('Dolní Adršpach (3)'!J14:J14)</f>
        <v>6343.09725</v>
      </c>
      <c r="F7" s="4" t="s">
        <v>104</v>
      </c>
      <c r="G7" s="5">
        <f>SUMIF(C2:C40,20103,D2:D40)</f>
        <v>18319.750744773737</v>
      </c>
    </row>
    <row r="8" spans="1:7" ht="12.75">
      <c r="A8" s="4" t="s">
        <v>88</v>
      </c>
      <c r="B8" s="4" t="s">
        <v>88</v>
      </c>
      <c r="C8" s="4" t="s">
        <v>99</v>
      </c>
      <c r="D8" s="5">
        <f>SUM('Horní Adršpach (4)'!J9:J9)</f>
        <v>181.5</v>
      </c>
      <c r="F8" s="4" t="s">
        <v>105</v>
      </c>
      <c r="G8" s="5">
        <f>SUMIF(C2:C40,20201,D2:D40)</f>
        <v>1927.8531100000002</v>
      </c>
    </row>
    <row r="9" spans="1:7" ht="12.75">
      <c r="A9" s="4" t="s">
        <v>88</v>
      </c>
      <c r="B9" s="4" t="s">
        <v>88</v>
      </c>
      <c r="C9" s="4" t="s">
        <v>100</v>
      </c>
      <c r="D9" s="5">
        <f>SUM('Horní Adršpach (4)'!J11:J11)</f>
        <v>786.5</v>
      </c>
      <c r="F9" s="4" t="s">
        <v>97</v>
      </c>
      <c r="G9" s="5">
        <f>SUMIF(C2:C40,20301,D2:D40)</f>
        <v>15320.437200000002</v>
      </c>
    </row>
    <row r="10" spans="1:7" ht="12.75">
      <c r="A10" s="4" t="s">
        <v>88</v>
      </c>
      <c r="B10" s="4" t="s">
        <v>88</v>
      </c>
      <c r="C10" s="4" t="s">
        <v>101</v>
      </c>
      <c r="D10" s="5">
        <f>SUM('Horní Adršpach (4)'!J13:J13)</f>
        <v>121</v>
      </c>
      <c r="F10" s="4" t="s">
        <v>110</v>
      </c>
      <c r="G10" s="5">
        <f>SUMIF(C2:C40,20303,D2:D40)</f>
        <v>2319.5346999999997</v>
      </c>
    </row>
    <row r="11" spans="1:7" ht="12.75">
      <c r="A11" s="4" t="s">
        <v>88</v>
      </c>
      <c r="B11" s="4" t="s">
        <v>88</v>
      </c>
      <c r="C11" s="4" t="s">
        <v>102</v>
      </c>
      <c r="D11" s="5">
        <f>SUM('Horní Adršpach (4)'!J15:J15)</f>
        <v>9606.651438724937</v>
      </c>
      <c r="F11" s="4" t="s">
        <v>106</v>
      </c>
      <c r="G11" s="5">
        <f>SUMIF(C2:C40,20803,D2:D40)</f>
        <v>3810.642</v>
      </c>
    </row>
    <row r="12" spans="1:7" ht="12.75">
      <c r="A12" s="4" t="s">
        <v>88</v>
      </c>
      <c r="B12" s="4" t="s">
        <v>88</v>
      </c>
      <c r="C12" s="4" t="s">
        <v>103</v>
      </c>
      <c r="D12" s="5">
        <f>SUM('Horní Adršpach (4)'!J17:J17)</f>
        <v>7690.808066441681</v>
      </c>
      <c r="F12" s="4" t="s">
        <v>107</v>
      </c>
      <c r="G12" s="5">
        <f>SUMIF(C2:C40,21800,D2:D40)</f>
        <v>58528.31</v>
      </c>
    </row>
    <row r="13" spans="1:7" ht="12.75">
      <c r="A13" s="4" t="s">
        <v>88</v>
      </c>
      <c r="B13" s="4" t="s">
        <v>88</v>
      </c>
      <c r="C13" s="4" t="s">
        <v>104</v>
      </c>
      <c r="D13" s="5">
        <f>SUM('Horní Adršpach (4)'!J19:J19)</f>
        <v>18319.750744773737</v>
      </c>
      <c r="F13" s="4" t="s">
        <v>90</v>
      </c>
      <c r="G13" s="5">
        <f>SUMIF(C2:C40,50200,D2:D40)</f>
        <v>318105.199684</v>
      </c>
    </row>
    <row r="14" spans="1:7" ht="12.75">
      <c r="A14" s="4" t="s">
        <v>88</v>
      </c>
      <c r="B14" s="4" t="s">
        <v>88</v>
      </c>
      <c r="C14" s="4" t="s">
        <v>105</v>
      </c>
      <c r="D14" s="5">
        <f>SUM('Horní Adršpach (4)'!J21:J21)</f>
        <v>81.06841</v>
      </c>
      <c r="F14" s="4" t="s">
        <v>91</v>
      </c>
      <c r="G14" s="5">
        <f>SUMIF(C2:C40,50300,D2:D40)</f>
        <v>32060.028399999996</v>
      </c>
    </row>
    <row r="15" spans="1:7" ht="12.75">
      <c r="A15" s="4" t="s">
        <v>88</v>
      </c>
      <c r="B15" s="4" t="s">
        <v>88</v>
      </c>
      <c r="C15" s="4" t="s">
        <v>97</v>
      </c>
      <c r="D15" s="5">
        <f>SUM('Horní Adršpach (4)'!J23:J23)</f>
        <v>5548.6448</v>
      </c>
      <c r="F15" s="4" t="s">
        <v>123</v>
      </c>
      <c r="G15" s="5">
        <f>SUMIF(C2:C40,50400,D2:D40)</f>
        <v>18394.326</v>
      </c>
    </row>
    <row r="16" spans="1:4" ht="12.75">
      <c r="A16" s="4" t="s">
        <v>88</v>
      </c>
      <c r="B16" s="4" t="s">
        <v>88</v>
      </c>
      <c r="C16" s="4" t="s">
        <v>106</v>
      </c>
      <c r="D16" s="5">
        <f>SUM('Horní Adršpach (4)'!J25:J27)</f>
        <v>3810.642</v>
      </c>
    </row>
    <row r="17" spans="1:4" ht="12.75">
      <c r="A17" s="4" t="s">
        <v>88</v>
      </c>
      <c r="B17" s="4" t="s">
        <v>88</v>
      </c>
      <c r="C17" s="4" t="s">
        <v>107</v>
      </c>
      <c r="D17" s="5">
        <f>SUM('Horní Adršpach (4)'!J29:J29)</f>
        <v>58528.31</v>
      </c>
    </row>
    <row r="18" spans="1:4" ht="12.75">
      <c r="A18" s="4" t="s">
        <v>88</v>
      </c>
      <c r="B18" s="4" t="s">
        <v>88</v>
      </c>
      <c r="C18" s="4" t="s">
        <v>90</v>
      </c>
      <c r="D18" s="5">
        <f>SUM('Horní Adršpach (4)'!J31:J32)</f>
        <v>180841.8022</v>
      </c>
    </row>
    <row r="19" spans="1:4" ht="12.75">
      <c r="A19" s="4" t="s">
        <v>88</v>
      </c>
      <c r="B19" s="4" t="s">
        <v>88</v>
      </c>
      <c r="C19" s="4" t="s">
        <v>91</v>
      </c>
      <c r="D19" s="5">
        <f>SUM('Horní Adršpach (4)'!J34:J34)</f>
        <v>23382.423</v>
      </c>
    </row>
    <row r="20" spans="1:4" ht="12.75">
      <c r="A20" s="4" t="s">
        <v>88</v>
      </c>
      <c r="B20" s="4" t="s">
        <v>109</v>
      </c>
      <c r="C20" s="4" t="s">
        <v>101</v>
      </c>
      <c r="D20" s="5">
        <f>SUM('Hřbitov - Horní Adršpach (5)'!J9:J9)</f>
        <v>242</v>
      </c>
    </row>
    <row r="21" spans="1:4" ht="12.75">
      <c r="A21" s="4" t="s">
        <v>88</v>
      </c>
      <c r="B21" s="4" t="s">
        <v>109</v>
      </c>
      <c r="C21" s="4" t="s">
        <v>102</v>
      </c>
      <c r="D21" s="5">
        <f>SUM('Hřbitov - Horní Adršpach (5)'!J11:J11)</f>
        <v>4516.7046912645455</v>
      </c>
    </row>
    <row r="22" spans="1:4" ht="12.75">
      <c r="A22" s="4" t="s">
        <v>88</v>
      </c>
      <c r="B22" s="4" t="s">
        <v>109</v>
      </c>
      <c r="C22" s="4" t="s">
        <v>97</v>
      </c>
      <c r="D22" s="5">
        <f>SUM('Hřbitov - Horní Adršpach (5)'!J13:J13)</f>
        <v>512.0776999999999</v>
      </c>
    </row>
    <row r="23" spans="1:4" ht="12.75">
      <c r="A23" s="4" t="s">
        <v>88</v>
      </c>
      <c r="B23" s="4" t="s">
        <v>109</v>
      </c>
      <c r="C23" s="4" t="s">
        <v>110</v>
      </c>
      <c r="D23" s="5">
        <f>SUM('Hřbitov - Horní Adršpach (5)'!J15:J15)</f>
        <v>1223.0058</v>
      </c>
    </row>
    <row r="24" spans="1:4" ht="12.75">
      <c r="A24" s="4" t="s">
        <v>88</v>
      </c>
      <c r="B24" s="4" t="s">
        <v>109</v>
      </c>
      <c r="C24" s="4" t="s">
        <v>90</v>
      </c>
      <c r="D24" s="5">
        <f>SUM('Hřbitov - Horní Adršpach (5)'!J17:J18)</f>
        <v>7156.94382</v>
      </c>
    </row>
    <row r="25" spans="1:4" ht="12.75">
      <c r="A25" s="4" t="s">
        <v>88</v>
      </c>
      <c r="B25" s="4" t="s">
        <v>115</v>
      </c>
      <c r="C25" s="4" t="s">
        <v>100</v>
      </c>
      <c r="D25" s="5">
        <f>SUM('MŠ - Horní Adršpach (8)'!J9:J9)</f>
        <v>302.5</v>
      </c>
    </row>
    <row r="26" spans="1:4" ht="12.75">
      <c r="A26" s="4" t="s">
        <v>88</v>
      </c>
      <c r="B26" s="4" t="s">
        <v>115</v>
      </c>
      <c r="C26" s="4" t="s">
        <v>102</v>
      </c>
      <c r="D26" s="5">
        <f>SUM('MŠ - Horní Adršpach (8)'!J11:J11)</f>
        <v>8146.7185967190035</v>
      </c>
    </row>
    <row r="27" spans="1:4" ht="12.75">
      <c r="A27" s="4" t="s">
        <v>88</v>
      </c>
      <c r="B27" s="4" t="s">
        <v>115</v>
      </c>
      <c r="C27" s="4" t="s">
        <v>90</v>
      </c>
      <c r="D27" s="5">
        <f>SUM('MŠ - Horní Adršpach (8)'!J13:J14)</f>
        <v>19477.37276</v>
      </c>
    </row>
    <row r="28" spans="1:4" ht="12.75">
      <c r="A28" s="4" t="s">
        <v>88</v>
      </c>
      <c r="B28" s="4" t="s">
        <v>115</v>
      </c>
      <c r="C28" s="4" t="s">
        <v>91</v>
      </c>
      <c r="D28" s="5">
        <f>SUM('MŠ - Horní Adršpach (8)'!J16:J16)</f>
        <v>133.04655</v>
      </c>
    </row>
    <row r="29" spans="1:4" ht="12.75">
      <c r="A29" s="4" t="s">
        <v>88</v>
      </c>
      <c r="B29" s="4" t="s">
        <v>119</v>
      </c>
      <c r="C29" s="4" t="s">
        <v>100</v>
      </c>
      <c r="D29" s="5">
        <f>SUM('Park - Horní Adršpach (11)'!J8:J8)</f>
        <v>60.5</v>
      </c>
    </row>
    <row r="30" spans="1:4" ht="12.75">
      <c r="A30" s="4" t="s">
        <v>88</v>
      </c>
      <c r="B30" s="4" t="s">
        <v>119</v>
      </c>
      <c r="C30" s="4" t="s">
        <v>101</v>
      </c>
      <c r="D30" s="5">
        <f>SUM('Park - Horní Adršpach (11)'!J10:J10)</f>
        <v>60.5</v>
      </c>
    </row>
    <row r="31" spans="1:4" ht="12.75">
      <c r="A31" s="4" t="s">
        <v>88</v>
      </c>
      <c r="B31" s="4" t="s">
        <v>119</v>
      </c>
      <c r="C31" s="4" t="s">
        <v>102</v>
      </c>
      <c r="D31" s="5">
        <f>SUM('Park - Horní Adršpach (11)'!J12:J12)</f>
        <v>22708.457411229952</v>
      </c>
    </row>
    <row r="32" spans="1:4" ht="12.75">
      <c r="A32" s="4" t="s">
        <v>88</v>
      </c>
      <c r="B32" s="4" t="s">
        <v>119</v>
      </c>
      <c r="C32" s="4" t="s">
        <v>105</v>
      </c>
      <c r="D32" s="5">
        <f>SUM('Park - Horní Adršpach (11)'!J14:J14)</f>
        <v>1846.7847000000002</v>
      </c>
    </row>
    <row r="33" spans="1:4" ht="12.75">
      <c r="A33" s="4" t="s">
        <v>88</v>
      </c>
      <c r="B33" s="4" t="s">
        <v>119</v>
      </c>
      <c r="C33" s="4" t="s">
        <v>97</v>
      </c>
      <c r="D33" s="5">
        <f>SUM('Park - Horní Adršpach (11)'!J16:J16)</f>
        <v>7524.771000000001</v>
      </c>
    </row>
    <row r="34" spans="1:4" ht="12.75">
      <c r="A34" s="4" t="s">
        <v>88</v>
      </c>
      <c r="B34" s="4" t="s">
        <v>119</v>
      </c>
      <c r="C34" s="4" t="s">
        <v>110</v>
      </c>
      <c r="D34" s="5">
        <f>SUM('Park - Horní Adršpach (11)'!J18:J18)</f>
        <v>1096.5288999999998</v>
      </c>
    </row>
    <row r="35" spans="1:4" ht="12.75">
      <c r="A35" s="4" t="s">
        <v>88</v>
      </c>
      <c r="B35" s="4" t="s">
        <v>119</v>
      </c>
      <c r="C35" s="4" t="s">
        <v>90</v>
      </c>
      <c r="D35" s="5">
        <f>SUM('Park - Horní Adršpach (11)'!J20:J21)</f>
        <v>74191.80565</v>
      </c>
    </row>
    <row r="36" spans="1:4" ht="12.75">
      <c r="A36" s="4" t="s">
        <v>88</v>
      </c>
      <c r="B36" s="4" t="s">
        <v>122</v>
      </c>
      <c r="C36" s="4" t="s">
        <v>100</v>
      </c>
      <c r="D36" s="5">
        <f>SUM('Sportovní areál (13)'!J9:J9)</f>
        <v>60.5</v>
      </c>
    </row>
    <row r="37" spans="1:4" ht="12.75">
      <c r="A37" s="4" t="s">
        <v>88</v>
      </c>
      <c r="B37" s="4" t="s">
        <v>122</v>
      </c>
      <c r="C37" s="4" t="s">
        <v>103</v>
      </c>
      <c r="D37" s="5">
        <f>SUM('Sportovní areál (13)'!J11:J11)</f>
        <v>30684.064280762334</v>
      </c>
    </row>
    <row r="38" spans="1:4" ht="12.75">
      <c r="A38" s="4" t="s">
        <v>88</v>
      </c>
      <c r="B38" s="4" t="s">
        <v>122</v>
      </c>
      <c r="C38" s="4" t="s">
        <v>97</v>
      </c>
      <c r="D38" s="5">
        <f>SUM('Sportovní areál (13)'!J13:J13)</f>
        <v>827.5767999999999</v>
      </c>
    </row>
    <row r="39" spans="1:4" ht="12.75">
      <c r="A39" s="4" t="s">
        <v>88</v>
      </c>
      <c r="B39" s="4" t="s">
        <v>122</v>
      </c>
      <c r="C39" s="4" t="s">
        <v>90</v>
      </c>
      <c r="D39" s="5">
        <f>SUM('Sportovní areál (13)'!J15:J16)</f>
        <v>26007.90642</v>
      </c>
    </row>
    <row r="40" spans="1:4" ht="12.75">
      <c r="A40" s="4" t="s">
        <v>88</v>
      </c>
      <c r="B40" s="4" t="s">
        <v>122</v>
      </c>
      <c r="C40" s="4" t="s">
        <v>123</v>
      </c>
      <c r="D40" s="5">
        <f>SUM('Sportovní areál (13)'!J18:J20)</f>
        <v>18394.326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0.28125" style="0" bestFit="1" customWidth="1"/>
    <col min="10" max="10" width="10.28125" style="0" bestFit="1" customWidth="1"/>
  </cols>
  <sheetData>
    <row r="1" spans="1:10" ht="12.7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81</v>
      </c>
    </row>
    <row r="3" spans="1:2" ht="12.75">
      <c r="A3" s="4" t="s">
        <v>73</v>
      </c>
      <c r="B3" s="25">
        <f>SUM(J6:J13)</f>
        <v>3036.4021000000002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87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15" t="s">
        <v>65</v>
      </c>
      <c r="B9" s="16"/>
      <c r="D9" s="16"/>
      <c r="G9" s="16"/>
      <c r="J9" s="17"/>
    </row>
    <row r="10" spans="1:10" ht="12.75">
      <c r="A10" s="18" t="s">
        <v>67</v>
      </c>
      <c r="B10" s="19" t="s">
        <v>34</v>
      </c>
      <c r="C10" s="2">
        <v>2</v>
      </c>
      <c r="D10" s="20">
        <v>26.2563</v>
      </c>
      <c r="E10" s="21">
        <v>171.443</v>
      </c>
      <c r="F10" s="21">
        <v>0</v>
      </c>
      <c r="G10" s="22">
        <f>CENIK!C102*D10*C10</f>
        <v>84.02016</v>
      </c>
      <c r="H10" s="5">
        <f>CENIK!D102*E10*C10</f>
        <v>750.92034</v>
      </c>
      <c r="I10" s="5">
        <f>CENIK!E102*F10*C10</f>
        <v>0</v>
      </c>
      <c r="J10" s="23">
        <f>G10+H10+I10</f>
        <v>834.9405</v>
      </c>
    </row>
    <row r="11" spans="1:10" ht="12.75">
      <c r="A11" s="15" t="s">
        <v>68</v>
      </c>
      <c r="B11" s="16"/>
      <c r="D11" s="16"/>
      <c r="G11" s="16"/>
      <c r="J11" s="17"/>
    </row>
    <row r="12" spans="1:10" ht="12.75">
      <c r="A12" s="18" t="s">
        <v>67</v>
      </c>
      <c r="B12" s="19" t="s">
        <v>34</v>
      </c>
      <c r="C12" s="2">
        <v>2</v>
      </c>
      <c r="D12" s="20">
        <v>846.716</v>
      </c>
      <c r="E12" s="21">
        <v>0</v>
      </c>
      <c r="F12" s="21">
        <v>0</v>
      </c>
      <c r="G12" s="22">
        <f>CENIK!C104*D12*C12</f>
        <v>2201.4616</v>
      </c>
      <c r="H12" s="5">
        <f>CENIK!D104*E12*C12</f>
        <v>0</v>
      </c>
      <c r="I12" s="5">
        <f>CENIK!E104*F12*C12</f>
        <v>0</v>
      </c>
      <c r="J12" s="23">
        <f>G12+H12+I12</f>
        <v>2201.4616</v>
      </c>
    </row>
    <row r="13" spans="1:10" ht="12.75">
      <c r="A13" s="24"/>
      <c r="B13" s="24"/>
      <c r="C13" s="24"/>
      <c r="D13" s="24"/>
      <c r="E13" s="24"/>
      <c r="F13" s="24"/>
      <c r="G13" s="24"/>
      <c r="H13" s="24"/>
      <c r="I13" s="24"/>
      <c r="J13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0.28125" style="0" bestFit="1" customWidth="1"/>
    <col min="10" max="10" width="10.28125" style="0" bestFit="1" customWidth="1"/>
  </cols>
  <sheetData>
    <row r="1" spans="1:10" ht="12.75">
      <c r="A1" s="29" t="s">
        <v>92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93</v>
      </c>
    </row>
    <row r="3" spans="1:2" ht="12.75">
      <c r="A3" s="4" t="s">
        <v>73</v>
      </c>
      <c r="B3" s="25">
        <f>SUM(J6:J12)</f>
        <v>5670.298140000001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65</v>
      </c>
      <c r="B8" s="16"/>
      <c r="D8" s="16"/>
      <c r="G8" s="16"/>
      <c r="J8" s="17"/>
    </row>
    <row r="9" spans="1:10" ht="12.75">
      <c r="A9" s="18" t="s">
        <v>66</v>
      </c>
      <c r="B9" s="19" t="s">
        <v>34</v>
      </c>
      <c r="C9" s="2">
        <v>1</v>
      </c>
      <c r="D9" s="20">
        <v>559.201</v>
      </c>
      <c r="E9" s="21">
        <v>0</v>
      </c>
      <c r="F9" s="21">
        <v>0</v>
      </c>
      <c r="G9" s="22">
        <f>CENIK!C101*D9*C9</f>
        <v>1196.6901400000002</v>
      </c>
      <c r="H9" s="5">
        <f>CENIK!D101*E9*C9</f>
        <v>0</v>
      </c>
      <c r="I9" s="5">
        <f>CENIK!E101*F9*C9</f>
        <v>0</v>
      </c>
      <c r="J9" s="23">
        <f>G9+H9+I9</f>
        <v>1196.6901400000002</v>
      </c>
    </row>
    <row r="10" spans="1:10" ht="12.75">
      <c r="A10" s="18" t="s">
        <v>67</v>
      </c>
      <c r="B10" s="19" t="s">
        <v>34</v>
      </c>
      <c r="C10" s="2">
        <v>5</v>
      </c>
      <c r="D10" s="20">
        <v>559.201</v>
      </c>
      <c r="E10" s="21">
        <v>0</v>
      </c>
      <c r="F10" s="21">
        <v>0</v>
      </c>
      <c r="G10" s="22">
        <f>CENIK!C102*D10*C10</f>
        <v>4473.608</v>
      </c>
      <c r="H10" s="5">
        <f>CENIK!D102*E10*C10</f>
        <v>0</v>
      </c>
      <c r="I10" s="5">
        <f>CENIK!E102*F10*C10</f>
        <v>0</v>
      </c>
      <c r="J10" s="23">
        <f>G10+H10+I10</f>
        <v>4473.608</v>
      </c>
    </row>
    <row r="11" spans="1:10" ht="12.75">
      <c r="A11" s="12" t="s">
        <v>87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12.75">
      <c r="A12" s="24"/>
      <c r="B12" s="24"/>
      <c r="C12" s="24"/>
      <c r="D12" s="24"/>
      <c r="E12" s="24"/>
      <c r="F12" s="24"/>
      <c r="G12" s="24"/>
      <c r="H12" s="24"/>
      <c r="I12" s="24"/>
      <c r="J12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8" max="10" width="10.28125" style="0" bestFit="1" customWidth="1"/>
  </cols>
  <sheetData>
    <row r="1" spans="1:10" ht="12.75">
      <c r="A1" s="29" t="s">
        <v>95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93</v>
      </c>
    </row>
    <row r="3" spans="1:2" ht="12.75">
      <c r="A3" s="4" t="s">
        <v>73</v>
      </c>
      <c r="B3" s="25">
        <f>SUM(J6:J16)</f>
        <v>11174.594344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37</v>
      </c>
      <c r="B8" s="16"/>
      <c r="D8" s="16"/>
      <c r="G8" s="16"/>
      <c r="J8" s="17"/>
    </row>
    <row r="9" spans="1:10" ht="12.75">
      <c r="A9" s="18" t="s">
        <v>33</v>
      </c>
      <c r="B9" s="19" t="s">
        <v>34</v>
      </c>
      <c r="C9" s="2">
        <v>1</v>
      </c>
      <c r="D9" s="20">
        <v>0</v>
      </c>
      <c r="E9" s="21">
        <v>0</v>
      </c>
      <c r="F9" s="21">
        <v>22.1309</v>
      </c>
      <c r="G9" s="22">
        <f>CENIK!C51*D9*C9</f>
        <v>0</v>
      </c>
      <c r="H9" s="5">
        <f>CENIK!D51*E9*C9</f>
        <v>0</v>
      </c>
      <c r="I9" s="5">
        <f>CENIK!E51*F9*C9</f>
        <v>907.3669</v>
      </c>
      <c r="J9" s="23">
        <f>G9+H9+I9</f>
        <v>907.3669</v>
      </c>
    </row>
    <row r="10" spans="1:10" ht="12.75">
      <c r="A10" s="15" t="s">
        <v>65</v>
      </c>
      <c r="B10" s="16"/>
      <c r="D10" s="16"/>
      <c r="G10" s="16"/>
      <c r="J10" s="17"/>
    </row>
    <row r="11" spans="1:10" ht="12.75">
      <c r="A11" s="18" t="s">
        <v>66</v>
      </c>
      <c r="B11" s="19" t="s">
        <v>34</v>
      </c>
      <c r="C11" s="2">
        <v>1</v>
      </c>
      <c r="D11" s="20">
        <v>45.8091</v>
      </c>
      <c r="E11" s="21">
        <v>263.691</v>
      </c>
      <c r="F11" s="21">
        <v>0</v>
      </c>
      <c r="G11" s="22">
        <f>CENIK!C101*D11*C11</f>
        <v>98.031474</v>
      </c>
      <c r="H11" s="5">
        <f>CENIK!D101*E11*C11</f>
        <v>572.2094699999999</v>
      </c>
      <c r="I11" s="5">
        <f>CENIK!E101*F11*C11</f>
        <v>0</v>
      </c>
      <c r="J11" s="23">
        <f>G11+H11+I11</f>
        <v>670.2409439999999</v>
      </c>
    </row>
    <row r="12" spans="1:10" ht="12.75">
      <c r="A12" s="18" t="s">
        <v>67</v>
      </c>
      <c r="B12" s="19" t="s">
        <v>34</v>
      </c>
      <c r="C12" s="2">
        <v>5</v>
      </c>
      <c r="D12" s="20">
        <v>45.8091</v>
      </c>
      <c r="E12" s="21">
        <v>263.691</v>
      </c>
      <c r="F12" s="21">
        <v>0</v>
      </c>
      <c r="G12" s="22">
        <f>CENIK!C102*D12*C12</f>
        <v>366.4728</v>
      </c>
      <c r="H12" s="5">
        <f>CENIK!D102*E12*C12</f>
        <v>2887.4164499999997</v>
      </c>
      <c r="I12" s="5">
        <f>CENIK!E102*F12*C12</f>
        <v>0</v>
      </c>
      <c r="J12" s="23">
        <f>G12+H12+I12</f>
        <v>3253.8892499999997</v>
      </c>
    </row>
    <row r="13" spans="1:10" ht="12.75">
      <c r="A13" s="15" t="s">
        <v>68</v>
      </c>
      <c r="B13" s="16"/>
      <c r="D13" s="16"/>
      <c r="G13" s="16"/>
      <c r="J13" s="17"/>
    </row>
    <row r="14" spans="1:10" ht="12.75">
      <c r="A14" s="18" t="s">
        <v>67</v>
      </c>
      <c r="B14" s="19" t="s">
        <v>34</v>
      </c>
      <c r="C14" s="2">
        <v>5</v>
      </c>
      <c r="D14" s="20">
        <v>0</v>
      </c>
      <c r="E14" s="21">
        <v>23.0245</v>
      </c>
      <c r="F14" s="21">
        <v>725.931</v>
      </c>
      <c r="G14" s="22">
        <f>CENIK!C104*D14*C14</f>
        <v>0</v>
      </c>
      <c r="H14" s="5">
        <f>CENIK!D104*E14*C14</f>
        <v>172.68374999999997</v>
      </c>
      <c r="I14" s="5">
        <f>CENIK!E104*F14*C14</f>
        <v>6170.4135</v>
      </c>
      <c r="J14" s="23">
        <f>G14+H14+I14</f>
        <v>6343.09725</v>
      </c>
    </row>
    <row r="15" spans="1:10" ht="12.75">
      <c r="A15" s="12" t="s">
        <v>87</v>
      </c>
      <c r="B15" s="13"/>
      <c r="C15" s="13"/>
      <c r="D15" s="13"/>
      <c r="E15" s="13"/>
      <c r="F15" s="13"/>
      <c r="G15" s="13"/>
      <c r="H15" s="13"/>
      <c r="I15" s="13"/>
      <c r="J15" s="14"/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9" width="11.28125" style="0" bestFit="1" customWidth="1"/>
    <col min="10" max="10" width="12.28125" style="0" bestFit="1" customWidth="1"/>
  </cols>
  <sheetData>
    <row r="1" spans="1:10" ht="12.75">
      <c r="A1" s="29" t="s">
        <v>98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93</v>
      </c>
    </row>
    <row r="3" spans="1:2" ht="12.75">
      <c r="A3" s="4" t="s">
        <v>73</v>
      </c>
      <c r="B3" s="25">
        <f>SUM(J6:J36)</f>
        <v>308899.10065994033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8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0</v>
      </c>
      <c r="E9" s="21">
        <v>0</v>
      </c>
      <c r="F9" s="21">
        <v>3</v>
      </c>
      <c r="G9" s="22">
        <f>CENIK!C7*D9*C9</f>
        <v>0</v>
      </c>
      <c r="H9" s="5">
        <f>CENIK!D7*E9*C9</f>
        <v>0</v>
      </c>
      <c r="I9" s="5">
        <f>CENIK!E7*F9*C9</f>
        <v>181.5</v>
      </c>
      <c r="J9" s="23">
        <f>G9+H9+I9</f>
        <v>181.5</v>
      </c>
    </row>
    <row r="10" spans="1:10" ht="12.75">
      <c r="A10" s="15" t="s">
        <v>11</v>
      </c>
      <c r="B10" s="16"/>
      <c r="D10" s="16"/>
      <c r="G10" s="16"/>
      <c r="J10" s="17"/>
    </row>
    <row r="11" spans="1:10" ht="12.75">
      <c r="A11" s="18" t="s">
        <v>9</v>
      </c>
      <c r="B11" s="19" t="s">
        <v>10</v>
      </c>
      <c r="C11" s="2">
        <v>1</v>
      </c>
      <c r="D11" s="20">
        <v>7</v>
      </c>
      <c r="E11" s="21">
        <v>6</v>
      </c>
      <c r="F11" s="21">
        <v>0</v>
      </c>
      <c r="G11" s="22">
        <f>CENIK!C9*D11*C11</f>
        <v>423.5</v>
      </c>
      <c r="H11" s="5">
        <f>CENIK!D9*E11*C11</f>
        <v>363</v>
      </c>
      <c r="I11" s="5">
        <f>CENIK!E9*F11*C11</f>
        <v>0</v>
      </c>
      <c r="J11" s="23">
        <f>G11+H11+I11</f>
        <v>786.5</v>
      </c>
    </row>
    <row r="12" spans="1:10" ht="12.75">
      <c r="A12" s="15" t="s">
        <v>12</v>
      </c>
      <c r="B12" s="16"/>
      <c r="D12" s="16"/>
      <c r="G12" s="16"/>
      <c r="J12" s="17"/>
    </row>
    <row r="13" spans="1:10" ht="12.75">
      <c r="A13" s="18" t="s">
        <v>9</v>
      </c>
      <c r="B13" s="19" t="s">
        <v>10</v>
      </c>
      <c r="C13" s="2">
        <v>1</v>
      </c>
      <c r="D13" s="20">
        <v>2</v>
      </c>
      <c r="E13" s="21">
        <v>0</v>
      </c>
      <c r="F13" s="21">
        <v>0</v>
      </c>
      <c r="G13" s="22">
        <f>CENIK!C11*D13*C13</f>
        <v>121</v>
      </c>
      <c r="H13" s="5">
        <f>CENIK!D11*E13*C13</f>
        <v>0</v>
      </c>
      <c r="I13" s="5">
        <f>CENIK!E11*F13*C13</f>
        <v>0</v>
      </c>
      <c r="J13" s="23">
        <f>G13+H13+I13</f>
        <v>121</v>
      </c>
    </row>
    <row r="14" spans="1:10" ht="12.75">
      <c r="A14" s="15" t="s">
        <v>27</v>
      </c>
      <c r="B14" s="16"/>
      <c r="D14" s="16"/>
      <c r="G14" s="16"/>
      <c r="J14" s="17"/>
    </row>
    <row r="15" spans="1:10" ht="12.75">
      <c r="A15" s="18" t="s">
        <v>28</v>
      </c>
      <c r="B15" s="19" t="s">
        <v>29</v>
      </c>
      <c r="C15" s="2">
        <v>2</v>
      </c>
      <c r="D15" s="20">
        <v>123.162197932371</v>
      </c>
      <c r="E15" s="21">
        <v>0</v>
      </c>
      <c r="F15" s="21">
        <v>0</v>
      </c>
      <c r="G15" s="22">
        <f>CENIK!C39*D15*C15</f>
        <v>9606.651438724937</v>
      </c>
      <c r="H15" s="5">
        <f>CENIK!D39*E15*C15</f>
        <v>0</v>
      </c>
      <c r="I15" s="5">
        <f>CENIK!E39*F15*C15</f>
        <v>0</v>
      </c>
      <c r="J15" s="23">
        <f>G15+H15+I15</f>
        <v>9606.651438724937</v>
      </c>
    </row>
    <row r="16" spans="1:10" ht="12.75">
      <c r="A16" s="15" t="s">
        <v>30</v>
      </c>
      <c r="B16" s="16"/>
      <c r="D16" s="16"/>
      <c r="G16" s="16"/>
      <c r="J16" s="17"/>
    </row>
    <row r="17" spans="1:10" ht="12.75">
      <c r="A17" s="18" t="s">
        <v>28</v>
      </c>
      <c r="B17" s="19" t="s">
        <v>29</v>
      </c>
      <c r="C17" s="2">
        <v>2</v>
      </c>
      <c r="D17" s="20">
        <v>98.600103415919</v>
      </c>
      <c r="E17" s="21">
        <v>0</v>
      </c>
      <c r="F17" s="21">
        <v>0</v>
      </c>
      <c r="G17" s="22">
        <f>CENIK!C41*D17*C17</f>
        <v>7690.808066441681</v>
      </c>
      <c r="H17" s="5">
        <f>CENIK!D41*E17*C17</f>
        <v>0</v>
      </c>
      <c r="I17" s="5">
        <f>CENIK!E41*F17*C17</f>
        <v>0</v>
      </c>
      <c r="J17" s="23">
        <f>G17+H17+I17</f>
        <v>7690.808066441681</v>
      </c>
    </row>
    <row r="18" spans="1:10" ht="12.75">
      <c r="A18" s="15" t="s">
        <v>31</v>
      </c>
      <c r="B18" s="16"/>
      <c r="D18" s="16"/>
      <c r="G18" s="16"/>
      <c r="J18" s="17"/>
    </row>
    <row r="19" spans="1:10" ht="12.75">
      <c r="A19" s="18" t="s">
        <v>28</v>
      </c>
      <c r="B19" s="19" t="s">
        <v>29</v>
      </c>
      <c r="C19" s="2">
        <v>2</v>
      </c>
      <c r="D19" s="20">
        <v>234.868599291971</v>
      </c>
      <c r="E19" s="21">
        <v>0</v>
      </c>
      <c r="F19" s="21">
        <v>0</v>
      </c>
      <c r="G19" s="22">
        <f>CENIK!C43*D19*C19</f>
        <v>18319.750744773737</v>
      </c>
      <c r="H19" s="5">
        <f>CENIK!D43*E19*C19</f>
        <v>0</v>
      </c>
      <c r="I19" s="5">
        <f>CENIK!E43*F19*C19</f>
        <v>0</v>
      </c>
      <c r="J19" s="23">
        <f>G19+H19+I19</f>
        <v>18319.750744773737</v>
      </c>
    </row>
    <row r="20" spans="1:10" ht="12.75">
      <c r="A20" s="15" t="s">
        <v>32</v>
      </c>
      <c r="B20" s="16"/>
      <c r="D20" s="16"/>
      <c r="G20" s="16"/>
      <c r="J20" s="17"/>
    </row>
    <row r="21" spans="1:10" ht="12.75">
      <c r="A21" s="18" t="s">
        <v>33</v>
      </c>
      <c r="B21" s="19" t="s">
        <v>34</v>
      </c>
      <c r="C21" s="2">
        <v>1</v>
      </c>
      <c r="D21" s="20">
        <v>2.61511</v>
      </c>
      <c r="E21" s="21">
        <v>0</v>
      </c>
      <c r="F21" s="21">
        <v>0</v>
      </c>
      <c r="G21" s="22">
        <f>CENIK!C45*D21*C21</f>
        <v>81.06841</v>
      </c>
      <c r="H21" s="5">
        <f>CENIK!D45*E21*C21</f>
        <v>0</v>
      </c>
      <c r="I21" s="5">
        <f>CENIK!E45*F21*C21</f>
        <v>0</v>
      </c>
      <c r="J21" s="23">
        <f>G21+H21+I21</f>
        <v>81.06841</v>
      </c>
    </row>
    <row r="22" spans="1:10" ht="12.75">
      <c r="A22" s="15" t="s">
        <v>37</v>
      </c>
      <c r="B22" s="16"/>
      <c r="D22" s="16"/>
      <c r="G22" s="16"/>
      <c r="J22" s="17"/>
    </row>
    <row r="23" spans="1:10" ht="12.75">
      <c r="A23" s="18" t="s">
        <v>33</v>
      </c>
      <c r="B23" s="19" t="s">
        <v>34</v>
      </c>
      <c r="C23" s="2">
        <v>1</v>
      </c>
      <c r="D23" s="20">
        <v>93.9302</v>
      </c>
      <c r="E23" s="21">
        <v>41.4026</v>
      </c>
      <c r="F23" s="21">
        <v>0</v>
      </c>
      <c r="G23" s="22">
        <f>CENIK!C51*D23*C23</f>
        <v>3851.1382</v>
      </c>
      <c r="H23" s="5">
        <f>CENIK!D51*E23*C23</f>
        <v>1697.5066</v>
      </c>
      <c r="I23" s="5">
        <f>CENIK!E51*F23*C23</f>
        <v>0</v>
      </c>
      <c r="J23" s="23">
        <f>G23+H23+I23</f>
        <v>5548.6448</v>
      </c>
    </row>
    <row r="24" spans="1:10" ht="12.75">
      <c r="A24" s="15" t="s">
        <v>53</v>
      </c>
      <c r="B24" s="16"/>
      <c r="D24" s="16"/>
      <c r="G24" s="16"/>
      <c r="J24" s="17"/>
    </row>
    <row r="25" spans="1:10" ht="12.75">
      <c r="A25" s="18" t="s">
        <v>50</v>
      </c>
      <c r="B25" s="19" t="s">
        <v>34</v>
      </c>
      <c r="C25" s="2">
        <v>1</v>
      </c>
      <c r="D25" s="20">
        <v>11.5474</v>
      </c>
      <c r="E25" s="21">
        <v>0</v>
      </c>
      <c r="F25" s="21">
        <v>0</v>
      </c>
      <c r="G25" s="22">
        <f>CENIK!C75*D25*C25</f>
        <v>1247.1191999999999</v>
      </c>
      <c r="H25" s="5">
        <f>CENIK!D75*E25*C25</f>
        <v>0</v>
      </c>
      <c r="I25" s="5">
        <f>CENIK!E75*F25*C25</f>
        <v>0</v>
      </c>
      <c r="J25" s="23">
        <f>G25+H25+I25</f>
        <v>1247.1191999999999</v>
      </c>
    </row>
    <row r="26" spans="1:10" ht="12.75">
      <c r="A26" s="18" t="s">
        <v>51</v>
      </c>
      <c r="B26" s="19" t="s">
        <v>34</v>
      </c>
      <c r="C26" s="2">
        <v>2</v>
      </c>
      <c r="D26" s="20">
        <v>11.5474</v>
      </c>
      <c r="E26" s="21">
        <v>0</v>
      </c>
      <c r="F26" s="21">
        <v>0</v>
      </c>
      <c r="G26" s="22">
        <f>CENIK!C76*D26*C26</f>
        <v>969.9816</v>
      </c>
      <c r="H26" s="5">
        <f>CENIK!D76*E26*C26</f>
        <v>0</v>
      </c>
      <c r="I26" s="5">
        <f>CENIK!E76*F26*C26</f>
        <v>0</v>
      </c>
      <c r="J26" s="23">
        <f>G26+H26+I26</f>
        <v>969.9816</v>
      </c>
    </row>
    <row r="27" spans="1:10" ht="12.75">
      <c r="A27" s="18" t="s">
        <v>52</v>
      </c>
      <c r="B27" s="19" t="s">
        <v>34</v>
      </c>
      <c r="C27" s="2">
        <v>23</v>
      </c>
      <c r="D27" s="20">
        <v>11.5474</v>
      </c>
      <c r="E27" s="21">
        <v>0</v>
      </c>
      <c r="F27" s="21">
        <v>0</v>
      </c>
      <c r="G27" s="22">
        <f>CENIK!C77*D27*C27</f>
        <v>1593.5412000000001</v>
      </c>
      <c r="H27" s="5">
        <f>CENIK!D77*E27*C27</f>
        <v>0</v>
      </c>
      <c r="I27" s="5">
        <f>CENIK!E77*F27*C27</f>
        <v>0</v>
      </c>
      <c r="J27" s="23">
        <f>G27+H27+I27</f>
        <v>1593.5412000000001</v>
      </c>
    </row>
    <row r="28" spans="1:10" ht="12.75">
      <c r="A28" s="15" t="s">
        <v>64</v>
      </c>
      <c r="B28" s="16"/>
      <c r="D28" s="16"/>
      <c r="G28" s="16"/>
      <c r="J28" s="17"/>
    </row>
    <row r="29" spans="1:10" ht="12.75">
      <c r="A29" s="18" t="s">
        <v>33</v>
      </c>
      <c r="B29" s="19" t="s">
        <v>34</v>
      </c>
      <c r="C29" s="2">
        <v>1</v>
      </c>
      <c r="D29" s="20">
        <v>0</v>
      </c>
      <c r="E29" s="21">
        <v>1888.01</v>
      </c>
      <c r="F29" s="21">
        <v>0</v>
      </c>
      <c r="G29" s="22">
        <f>CENIK!C99*D29*C29</f>
        <v>0</v>
      </c>
      <c r="H29" s="5">
        <f>CENIK!D99*E29*C29</f>
        <v>58528.31</v>
      </c>
      <c r="I29" s="5">
        <f>CENIK!E99*F29*C29</f>
        <v>0</v>
      </c>
      <c r="J29" s="23">
        <f>G29+H29+I29</f>
        <v>58528.31</v>
      </c>
    </row>
    <row r="30" spans="1:10" ht="12.75">
      <c r="A30" s="15" t="s">
        <v>65</v>
      </c>
      <c r="B30" s="16"/>
      <c r="D30" s="16"/>
      <c r="G30" s="16"/>
      <c r="J30" s="17"/>
    </row>
    <row r="31" spans="1:10" ht="12.75">
      <c r="A31" s="18" t="s">
        <v>66</v>
      </c>
      <c r="B31" s="19" t="s">
        <v>34</v>
      </c>
      <c r="C31" s="2">
        <v>1</v>
      </c>
      <c r="D31" s="20">
        <v>9338.71</v>
      </c>
      <c r="E31" s="21">
        <v>5112.52</v>
      </c>
      <c r="F31" s="21">
        <v>1131.14</v>
      </c>
      <c r="G31" s="22">
        <f>CENIK!C101*D31*C31</f>
        <v>19984.8394</v>
      </c>
      <c r="H31" s="5">
        <f>CENIK!D101*E31*C31</f>
        <v>11094.1684</v>
      </c>
      <c r="I31" s="5">
        <f>CENIK!E101*F31*C31</f>
        <v>3348.1744000000003</v>
      </c>
      <c r="J31" s="23">
        <f>G31+H31+I31</f>
        <v>34427.1822</v>
      </c>
    </row>
    <row r="32" spans="1:10" ht="12.75">
      <c r="A32" s="18" t="s">
        <v>67</v>
      </c>
      <c r="B32" s="19" t="s">
        <v>34</v>
      </c>
      <c r="C32" s="2">
        <v>5</v>
      </c>
      <c r="D32" s="20">
        <v>9338.71</v>
      </c>
      <c r="E32" s="21">
        <v>5112.52</v>
      </c>
      <c r="F32" s="21">
        <v>1131.14</v>
      </c>
      <c r="G32" s="22">
        <f>CENIK!C102*D32*C32</f>
        <v>74709.68</v>
      </c>
      <c r="H32" s="5">
        <f>CENIK!D102*E32*C32</f>
        <v>55982.094000000005</v>
      </c>
      <c r="I32" s="5">
        <f>CENIK!E102*F32*C32</f>
        <v>15722.846</v>
      </c>
      <c r="J32" s="23">
        <f>G32+H32+I32</f>
        <v>146414.62</v>
      </c>
    </row>
    <row r="33" spans="1:10" ht="12.75">
      <c r="A33" s="15" t="s">
        <v>68</v>
      </c>
      <c r="B33" s="16"/>
      <c r="D33" s="16"/>
      <c r="G33" s="16"/>
      <c r="J33" s="17"/>
    </row>
    <row r="34" spans="1:10" ht="12.75">
      <c r="A34" s="18" t="s">
        <v>67</v>
      </c>
      <c r="B34" s="19" t="s">
        <v>34</v>
      </c>
      <c r="C34" s="2">
        <v>5</v>
      </c>
      <c r="D34" s="20">
        <v>1463.86</v>
      </c>
      <c r="E34" s="21">
        <v>1164.22</v>
      </c>
      <c r="F34" s="21">
        <v>604.198</v>
      </c>
      <c r="G34" s="22">
        <f>CENIK!C104*D34*C34</f>
        <v>9515.09</v>
      </c>
      <c r="H34" s="5">
        <f>CENIK!D104*E34*C34</f>
        <v>8731.65</v>
      </c>
      <c r="I34" s="5">
        <f>CENIK!E104*F34*C34</f>
        <v>5135.683</v>
      </c>
      <c r="J34" s="23">
        <f>G34+H34+I34</f>
        <v>23382.423</v>
      </c>
    </row>
    <row r="35" spans="1:10" ht="12.75">
      <c r="A35" s="12" t="s">
        <v>87</v>
      </c>
      <c r="B35" s="13"/>
      <c r="C35" s="13"/>
      <c r="D35" s="13"/>
      <c r="E35" s="13"/>
      <c r="F35" s="13"/>
      <c r="G35" s="13"/>
      <c r="H35" s="13"/>
      <c r="I35" s="13"/>
      <c r="J35" s="1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  <col min="7" max="7" width="10.28125" style="0" bestFit="1" customWidth="1"/>
    <col min="10" max="10" width="10.28125" style="0" bestFit="1" customWidth="1"/>
  </cols>
  <sheetData>
    <row r="1" spans="1:10" ht="12.75">
      <c r="A1" s="29" t="s">
        <v>108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93</v>
      </c>
    </row>
    <row r="3" spans="1:2" ht="12.75">
      <c r="A3" s="4" t="s">
        <v>73</v>
      </c>
      <c r="B3" s="25">
        <f>SUM(J6:J20)</f>
        <v>13650.732011264547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5" t="s">
        <v>12</v>
      </c>
      <c r="B8" s="16"/>
      <c r="D8" s="16"/>
      <c r="G8" s="16"/>
      <c r="J8" s="17"/>
    </row>
    <row r="9" spans="1:10" ht="12.75">
      <c r="A9" s="18" t="s">
        <v>9</v>
      </c>
      <c r="B9" s="19" t="s">
        <v>10</v>
      </c>
      <c r="C9" s="2">
        <v>1</v>
      </c>
      <c r="D9" s="20">
        <v>4</v>
      </c>
      <c r="E9" s="21">
        <v>0</v>
      </c>
      <c r="F9" s="21">
        <v>0</v>
      </c>
      <c r="G9" s="22">
        <f>CENIK!C11*D9*C9</f>
        <v>242</v>
      </c>
      <c r="H9" s="5">
        <f>CENIK!D11*E9*C9</f>
        <v>0</v>
      </c>
      <c r="I9" s="5">
        <f>CENIK!E11*F9*C9</f>
        <v>0</v>
      </c>
      <c r="J9" s="23">
        <f>G9+H9+I9</f>
        <v>242</v>
      </c>
    </row>
    <row r="10" spans="1:10" ht="12.75">
      <c r="A10" s="15" t="s">
        <v>27</v>
      </c>
      <c r="B10" s="16"/>
      <c r="D10" s="16"/>
      <c r="G10" s="16"/>
      <c r="J10" s="17"/>
    </row>
    <row r="11" spans="1:10" ht="12.75">
      <c r="A11" s="18" t="s">
        <v>28</v>
      </c>
      <c r="B11" s="19" t="s">
        <v>29</v>
      </c>
      <c r="C11" s="2">
        <v>2</v>
      </c>
      <c r="D11" s="20">
        <v>57.9064704008275</v>
      </c>
      <c r="E11" s="21">
        <v>0</v>
      </c>
      <c r="F11" s="21">
        <v>0</v>
      </c>
      <c r="G11" s="22">
        <f>CENIK!C39*D11*C11</f>
        <v>4516.7046912645455</v>
      </c>
      <c r="H11" s="5">
        <f>CENIK!D39*E11*C11</f>
        <v>0</v>
      </c>
      <c r="I11" s="5">
        <f>CENIK!E39*F11*C11</f>
        <v>0</v>
      </c>
      <c r="J11" s="23">
        <f>G11+H11+I11</f>
        <v>4516.7046912645455</v>
      </c>
    </row>
    <row r="12" spans="1:10" ht="12.75">
      <c r="A12" s="15" t="s">
        <v>37</v>
      </c>
      <c r="B12" s="16"/>
      <c r="D12" s="16"/>
      <c r="G12" s="16"/>
      <c r="J12" s="17"/>
    </row>
    <row r="13" spans="1:10" ht="12.75">
      <c r="A13" s="18" t="s">
        <v>33</v>
      </c>
      <c r="B13" s="19" t="s">
        <v>34</v>
      </c>
      <c r="C13" s="2">
        <v>1</v>
      </c>
      <c r="D13" s="20">
        <v>12.4897</v>
      </c>
      <c r="E13" s="21">
        <v>0</v>
      </c>
      <c r="F13" s="21">
        <v>0</v>
      </c>
      <c r="G13" s="22">
        <f>CENIK!C51*D13*C13</f>
        <v>512.0776999999999</v>
      </c>
      <c r="H13" s="5">
        <f>CENIK!D51*E13*C13</f>
        <v>0</v>
      </c>
      <c r="I13" s="5">
        <f>CENIK!E51*F13*C13</f>
        <v>0</v>
      </c>
      <c r="J13" s="23">
        <f>G13+H13+I13</f>
        <v>512.0776999999999</v>
      </c>
    </row>
    <row r="14" spans="1:10" ht="12.75">
      <c r="A14" s="15" t="s">
        <v>39</v>
      </c>
      <c r="B14" s="16"/>
      <c r="D14" s="16"/>
      <c r="G14" s="16"/>
      <c r="J14" s="17"/>
    </row>
    <row r="15" spans="1:10" ht="12.75">
      <c r="A15" s="18" t="s">
        <v>33</v>
      </c>
      <c r="B15" s="19" t="s">
        <v>34</v>
      </c>
      <c r="C15" s="2">
        <v>1</v>
      </c>
      <c r="D15" s="20">
        <v>39.4518</v>
      </c>
      <c r="E15" s="21">
        <v>0</v>
      </c>
      <c r="F15" s="21">
        <v>0</v>
      </c>
      <c r="G15" s="22">
        <f>CENIK!C55*D15*C15</f>
        <v>1223.0058</v>
      </c>
      <c r="H15" s="5">
        <f>CENIK!D55*E15*C15</f>
        <v>0</v>
      </c>
      <c r="I15" s="5">
        <f>CENIK!E55*F15*C15</f>
        <v>0</v>
      </c>
      <c r="J15" s="23">
        <f>G15+H15+I15</f>
        <v>1223.0058</v>
      </c>
    </row>
    <row r="16" spans="1:10" ht="12.75">
      <c r="A16" s="15" t="s">
        <v>65</v>
      </c>
      <c r="B16" s="16"/>
      <c r="D16" s="16"/>
      <c r="G16" s="16"/>
      <c r="J16" s="17"/>
    </row>
    <row r="17" spans="1:10" ht="12.75">
      <c r="A17" s="18" t="s">
        <v>66</v>
      </c>
      <c r="B17" s="19" t="s">
        <v>34</v>
      </c>
      <c r="C17" s="2">
        <v>1</v>
      </c>
      <c r="D17" s="20">
        <v>705.813</v>
      </c>
      <c r="E17" s="21">
        <v>0</v>
      </c>
      <c r="F17" s="21">
        <v>0</v>
      </c>
      <c r="G17" s="22">
        <f>CENIK!C101*D17*C17</f>
        <v>1510.43982</v>
      </c>
      <c r="H17" s="5">
        <f>CENIK!D101*E17*C17</f>
        <v>0</v>
      </c>
      <c r="I17" s="5">
        <f>CENIK!E101*F17*C17</f>
        <v>0</v>
      </c>
      <c r="J17" s="23">
        <f>G17+H17+I17</f>
        <v>1510.43982</v>
      </c>
    </row>
    <row r="18" spans="1:10" ht="12.75">
      <c r="A18" s="18" t="s">
        <v>67</v>
      </c>
      <c r="B18" s="19" t="s">
        <v>34</v>
      </c>
      <c r="C18" s="2">
        <v>5</v>
      </c>
      <c r="D18" s="20">
        <v>705.813</v>
      </c>
      <c r="E18" s="21">
        <v>0</v>
      </c>
      <c r="F18" s="21">
        <v>0</v>
      </c>
      <c r="G18" s="22">
        <f>CENIK!C102*D18*C18</f>
        <v>5646.504</v>
      </c>
      <c r="H18" s="5">
        <f>CENIK!D102*E18*C18</f>
        <v>0</v>
      </c>
      <c r="I18" s="5">
        <f>CENIK!E102*F18*C18</f>
        <v>0</v>
      </c>
      <c r="J18" s="23">
        <f>G18+H18+I18</f>
        <v>5646.504</v>
      </c>
    </row>
    <row r="19" spans="1:10" ht="12.75">
      <c r="A19" s="12" t="s">
        <v>87</v>
      </c>
      <c r="B19" s="13"/>
      <c r="C19" s="13"/>
      <c r="D19" s="13"/>
      <c r="E19" s="13"/>
      <c r="F19" s="13"/>
      <c r="G19" s="13"/>
      <c r="H19" s="13"/>
      <c r="I19" s="13"/>
      <c r="J19" s="1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3.00390625" style="0" customWidth="1"/>
    <col min="2" max="2" width="23.421875" style="0" customWidth="1"/>
  </cols>
  <sheetData>
    <row r="1" spans="1:10" ht="12.75">
      <c r="A1" s="29" t="s">
        <v>111</v>
      </c>
      <c r="B1" s="29"/>
      <c r="C1" s="29"/>
      <c r="D1" s="29"/>
      <c r="E1" s="29"/>
      <c r="F1" s="29"/>
      <c r="G1" s="29"/>
      <c r="H1" s="29"/>
      <c r="I1" s="29"/>
      <c r="J1" s="29"/>
    </row>
    <row r="2" spans="1:2" ht="12.75">
      <c r="A2" s="4" t="s">
        <v>80</v>
      </c>
      <c r="B2" s="3" t="s">
        <v>93</v>
      </c>
    </row>
    <row r="3" spans="1:2" ht="12.75">
      <c r="A3" s="4" t="s">
        <v>73</v>
      </c>
      <c r="B3" s="25">
        <f>SUM(J6:J9)</f>
        <v>0</v>
      </c>
    </row>
    <row r="4" spans="4:9" ht="12.75">
      <c r="D4" s="30" t="s">
        <v>82</v>
      </c>
      <c r="E4" s="30"/>
      <c r="F4" s="30"/>
      <c r="G4" s="30" t="s">
        <v>83</v>
      </c>
      <c r="H4" s="30"/>
      <c r="I4" s="30"/>
    </row>
    <row r="5" spans="1:10" ht="12.75">
      <c r="A5" s="6"/>
      <c r="B5" s="7" t="s">
        <v>4</v>
      </c>
      <c r="C5" s="8" t="s">
        <v>84</v>
      </c>
      <c r="D5" s="7" t="s">
        <v>5</v>
      </c>
      <c r="E5" s="9" t="s">
        <v>6</v>
      </c>
      <c r="F5" s="8" t="s">
        <v>7</v>
      </c>
      <c r="G5" s="7" t="s">
        <v>5</v>
      </c>
      <c r="H5" s="9" t="s">
        <v>6</v>
      </c>
      <c r="I5" s="10" t="s">
        <v>7</v>
      </c>
      <c r="J5" s="11" t="s">
        <v>78</v>
      </c>
    </row>
    <row r="6" spans="1:10" ht="12.75">
      <c r="A6" s="12" t="s">
        <v>85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">
        <v>86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2.75">
      <c r="A8" s="12" t="s">
        <v>87</v>
      </c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24"/>
      <c r="B9" s="24"/>
      <c r="C9" s="24"/>
      <c r="D9" s="24"/>
      <c r="E9" s="24"/>
      <c r="F9" s="24"/>
      <c r="G9" s="24"/>
      <c r="H9" s="24"/>
      <c r="I9" s="24"/>
      <c r="J9" s="24"/>
    </row>
  </sheetData>
  <sheetProtection/>
  <mergeCells count="3">
    <mergeCell ref="G4:I4"/>
    <mergeCell ref="D4:F4"/>
    <mergeCell ref="A1:J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Kaderková</cp:lastModifiedBy>
  <dcterms:modified xsi:type="dcterms:W3CDTF">2021-08-02T06:32:57Z</dcterms:modified>
  <cp:category/>
  <cp:version/>
  <cp:contentType/>
  <cp:contentStatus/>
</cp:coreProperties>
</file>